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470" yWindow="30" windowWidth="14805" windowHeight="6870"/>
  </bookViews>
  <sheets>
    <sheet name="Hoja1" sheetId="1" r:id="rId1"/>
    <sheet name="ROL NO ANDRES MUÑOZ" sheetId="4" r:id="rId2"/>
    <sheet name="Hoja2" sheetId="2" r:id="rId3"/>
    <sheet name="Hoja3" sheetId="3" r:id="rId4"/>
  </sheets>
  <definedNames>
    <definedName name="_xlnm._FilterDatabase" localSheetId="0" hidden="1">Hoja1!$B$4:$B$48</definedName>
    <definedName name="_xlnm._FilterDatabase" localSheetId="1" hidden="1">'ROL NO ANDRES MUÑOZ'!$B$4:$B$6</definedName>
  </definedNames>
  <calcPr calcId="144525"/>
</workbook>
</file>

<file path=xl/calcChain.xml><?xml version="1.0" encoding="utf-8"?>
<calcChain xmlns="http://schemas.openxmlformats.org/spreadsheetml/2006/main">
  <c r="Z29" i="1" l="1"/>
  <c r="Z30" i="1"/>
  <c r="Z31" i="1"/>
  <c r="Z32" i="1"/>
  <c r="V9" i="1"/>
  <c r="R50" i="1"/>
  <c r="U50" i="1" l="1"/>
  <c r="N29" i="1" l="1"/>
  <c r="X29" i="1" s="1"/>
  <c r="I29" i="1"/>
  <c r="M29" i="1" l="1"/>
  <c r="J29" i="1"/>
  <c r="K29" i="1" s="1"/>
  <c r="L29" i="1" s="1"/>
  <c r="Y29" i="1" s="1"/>
  <c r="H50" i="1" l="1"/>
  <c r="I11" i="1" l="1"/>
  <c r="N11" i="1" s="1"/>
  <c r="I10" i="1"/>
  <c r="Q50" i="1" l="1"/>
  <c r="X7" i="4"/>
  <c r="W7" i="4"/>
  <c r="V7" i="4"/>
  <c r="U7" i="4"/>
  <c r="T7" i="4"/>
  <c r="S7" i="4"/>
  <c r="R7" i="4"/>
  <c r="P7" i="4"/>
  <c r="O7" i="4"/>
  <c r="H7" i="4"/>
  <c r="AA6" i="4"/>
  <c r="I6" i="4"/>
  <c r="M6" i="4" s="1"/>
  <c r="M11" i="1"/>
  <c r="K11" i="1"/>
  <c r="L11" i="1" s="1"/>
  <c r="X11" i="1"/>
  <c r="I7" i="4" l="1"/>
  <c r="N6" i="4"/>
  <c r="Y6" i="4" s="1"/>
  <c r="J6" i="4"/>
  <c r="K6" i="4" s="1"/>
  <c r="L6" i="4" s="1"/>
  <c r="Y11" i="1"/>
  <c r="M7" i="4" l="1"/>
  <c r="Y7" i="4"/>
  <c r="J7" i="4"/>
  <c r="Z6" i="4"/>
  <c r="N7" i="4"/>
  <c r="L7" i="4"/>
  <c r="K7" i="4"/>
  <c r="Z7" i="4" l="1"/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V50" i="1" l="1"/>
  <c r="I15" i="1" l="1"/>
  <c r="J15" i="1" s="1"/>
  <c r="K15" i="1" l="1"/>
  <c r="L15" i="1" s="1"/>
  <c r="M15" i="1"/>
  <c r="N15" i="1"/>
  <c r="X15" i="1" s="1"/>
  <c r="Y15" i="1" l="1"/>
  <c r="I22" i="1" l="1"/>
  <c r="M22" i="1" s="1"/>
  <c r="J22" i="1" l="1"/>
  <c r="K22" i="1" s="1"/>
  <c r="N22" i="1"/>
  <c r="X22" i="1" s="1"/>
  <c r="Z6" i="1"/>
  <c r="O50" i="1"/>
  <c r="P50" i="1"/>
  <c r="S50" i="1"/>
  <c r="T50" i="1"/>
  <c r="W50" i="1"/>
  <c r="I49" i="1"/>
  <c r="N49" i="1" s="1"/>
  <c r="I38" i="1"/>
  <c r="K38" i="1" s="1"/>
  <c r="L38" i="1" s="1"/>
  <c r="I28" i="1"/>
  <c r="K28" i="1" s="1"/>
  <c r="L28" i="1" s="1"/>
  <c r="N38" i="1" l="1"/>
  <c r="X38" i="1" s="1"/>
  <c r="Y38" i="1" s="1"/>
  <c r="L22" i="1"/>
  <c r="Y22" i="1" s="1"/>
  <c r="N28" i="1"/>
  <c r="X28" i="1" s="1"/>
  <c r="Y28" i="1" s="1"/>
  <c r="M28" i="1"/>
  <c r="X49" i="1"/>
  <c r="M49" i="1"/>
  <c r="K49" i="1"/>
  <c r="M38" i="1"/>
  <c r="L49" i="1" l="1"/>
  <c r="Y49" i="1" l="1"/>
  <c r="Z7" i="1" l="1"/>
  <c r="I6" i="1" l="1"/>
  <c r="N6" i="1" l="1"/>
  <c r="X6" i="1" s="1"/>
  <c r="M6" i="1"/>
  <c r="J6" i="1"/>
  <c r="K6" i="1" s="1"/>
  <c r="L6" i="1" s="1"/>
  <c r="K10" i="1"/>
  <c r="I7" i="1"/>
  <c r="I8" i="1"/>
  <c r="I9" i="1"/>
  <c r="I12" i="1"/>
  <c r="K12" i="1" s="1"/>
  <c r="I13" i="1"/>
  <c r="I14" i="1"/>
  <c r="I16" i="1"/>
  <c r="I17" i="1"/>
  <c r="I18" i="1"/>
  <c r="I19" i="1"/>
  <c r="I20" i="1"/>
  <c r="I21" i="1"/>
  <c r="K21" i="1" s="1"/>
  <c r="I23" i="1"/>
  <c r="K23" i="1" s="1"/>
  <c r="I24" i="1"/>
  <c r="I25" i="1"/>
  <c r="I26" i="1"/>
  <c r="I27" i="1"/>
  <c r="I30" i="1"/>
  <c r="I31" i="1"/>
  <c r="K31" i="1" s="1"/>
  <c r="I32" i="1"/>
  <c r="I33" i="1"/>
  <c r="K33" i="1" s="1"/>
  <c r="I34" i="1"/>
  <c r="I35" i="1"/>
  <c r="I36" i="1"/>
  <c r="K36" i="1" s="1"/>
  <c r="I37" i="1"/>
  <c r="K37" i="1" s="1"/>
  <c r="I39" i="1"/>
  <c r="I40" i="1"/>
  <c r="K40" i="1" s="1"/>
  <c r="I41" i="1"/>
  <c r="K41" i="1" s="1"/>
  <c r="I42" i="1"/>
  <c r="K42" i="1" s="1"/>
  <c r="I43" i="1"/>
  <c r="I44" i="1"/>
  <c r="K44" i="1" s="1"/>
  <c r="I45" i="1"/>
  <c r="I46" i="1"/>
  <c r="K46" i="1" s="1"/>
  <c r="I47" i="1"/>
  <c r="I48" i="1"/>
  <c r="K48" i="1" s="1"/>
  <c r="K30" i="1" l="1"/>
  <c r="L30" i="1" s="1"/>
  <c r="Y30" i="1" s="1"/>
  <c r="N30" i="1"/>
  <c r="X30" i="1" s="1"/>
  <c r="Y6" i="1"/>
  <c r="I50" i="1"/>
  <c r="J35" i="1"/>
  <c r="K35" i="1" s="1"/>
  <c r="M47" i="1"/>
  <c r="K47" i="1"/>
  <c r="J43" i="1"/>
  <c r="K43" i="1" s="1"/>
  <c r="J39" i="1"/>
  <c r="K39" i="1" s="1"/>
  <c r="K16" i="1"/>
  <c r="M9" i="1"/>
  <c r="N45" i="1"/>
  <c r="J45" i="1"/>
  <c r="K45" i="1" s="1"/>
  <c r="J13" i="1"/>
  <c r="K13" i="1" s="1"/>
  <c r="K7" i="1"/>
  <c r="M48" i="1"/>
  <c r="N48" i="1"/>
  <c r="M45" i="1"/>
  <c r="M41" i="1"/>
  <c r="N41" i="1"/>
  <c r="M36" i="1"/>
  <c r="N36" i="1"/>
  <c r="M32" i="1"/>
  <c r="J32" i="1"/>
  <c r="K32" i="1" s="1"/>
  <c r="N32" i="1"/>
  <c r="M27" i="1"/>
  <c r="N27" i="1"/>
  <c r="J27" i="1"/>
  <c r="K27" i="1" s="1"/>
  <c r="M23" i="1"/>
  <c r="N23" i="1"/>
  <c r="M18" i="1"/>
  <c r="J18" i="1"/>
  <c r="K18" i="1" s="1"/>
  <c r="N18" i="1"/>
  <c r="M13" i="1"/>
  <c r="N13" i="1"/>
  <c r="N7" i="1"/>
  <c r="M7" i="1"/>
  <c r="N47" i="1"/>
  <c r="M44" i="1"/>
  <c r="N44" i="1"/>
  <c r="M40" i="1"/>
  <c r="N40" i="1"/>
  <c r="M35" i="1"/>
  <c r="N35" i="1"/>
  <c r="M31" i="1"/>
  <c r="N31" i="1"/>
  <c r="X31" i="1" s="1"/>
  <c r="M26" i="1"/>
  <c r="J26" i="1"/>
  <c r="K26" i="1" s="1"/>
  <c r="N26" i="1"/>
  <c r="M21" i="1"/>
  <c r="N21" i="1"/>
  <c r="M17" i="1"/>
  <c r="N17" i="1"/>
  <c r="J17" i="1"/>
  <c r="K17" i="1" s="1"/>
  <c r="M12" i="1"/>
  <c r="N12" i="1"/>
  <c r="N10" i="1"/>
  <c r="M10" i="1"/>
  <c r="N46" i="1"/>
  <c r="M46" i="1"/>
  <c r="N43" i="1"/>
  <c r="M43" i="1"/>
  <c r="N39" i="1"/>
  <c r="M39" i="1"/>
  <c r="N34" i="1"/>
  <c r="J34" i="1"/>
  <c r="K34" i="1" s="1"/>
  <c r="M34" i="1"/>
  <c r="M30" i="1"/>
  <c r="N25" i="1"/>
  <c r="J25" i="1"/>
  <c r="K25" i="1" s="1"/>
  <c r="M25" i="1"/>
  <c r="N20" i="1"/>
  <c r="M20" i="1"/>
  <c r="J20" i="1"/>
  <c r="K20" i="1" s="1"/>
  <c r="N16" i="1"/>
  <c r="M16" i="1"/>
  <c r="N9" i="1"/>
  <c r="J9" i="1"/>
  <c r="N42" i="1"/>
  <c r="M42" i="1"/>
  <c r="N37" i="1"/>
  <c r="M37" i="1"/>
  <c r="N33" i="1"/>
  <c r="M33" i="1"/>
  <c r="J24" i="1"/>
  <c r="K24" i="1" s="1"/>
  <c r="N24" i="1"/>
  <c r="M24" i="1"/>
  <c r="J19" i="1"/>
  <c r="K19" i="1" s="1"/>
  <c r="N19" i="1"/>
  <c r="M19" i="1"/>
  <c r="N14" i="1"/>
  <c r="M14" i="1"/>
  <c r="J14" i="1"/>
  <c r="K14" i="1" s="1"/>
  <c r="N8" i="1"/>
  <c r="M8" i="1"/>
  <c r="J8" i="1"/>
  <c r="L31" i="1"/>
  <c r="N50" i="1" l="1"/>
  <c r="J50" i="1"/>
  <c r="M50" i="1"/>
  <c r="K9" i="1"/>
  <c r="K8" i="1"/>
  <c r="L8" i="1" s="1"/>
  <c r="Y31" i="1"/>
  <c r="K50" i="1" l="1"/>
  <c r="X33" i="1"/>
  <c r="L33" i="1"/>
  <c r="Y33" i="1" l="1"/>
  <c r="L21" i="1" l="1"/>
  <c r="X21" i="1"/>
  <c r="Y21" i="1" l="1"/>
  <c r="X9" i="1" l="1"/>
  <c r="X12" i="1"/>
  <c r="X14" i="1"/>
  <c r="X16" i="1"/>
  <c r="X17" i="1"/>
  <c r="X18" i="1"/>
  <c r="X19" i="1"/>
  <c r="X20" i="1"/>
  <c r="X23" i="1"/>
  <c r="X24" i="1"/>
  <c r="X32" i="1"/>
  <c r="X34" i="1"/>
  <c r="X35" i="1"/>
  <c r="X36" i="1"/>
  <c r="X37" i="1"/>
  <c r="X39" i="1"/>
  <c r="X40" i="1"/>
  <c r="X41" i="1"/>
  <c r="X42" i="1"/>
  <c r="X43" i="1"/>
  <c r="X44" i="1"/>
  <c r="X45" i="1"/>
  <c r="X46" i="1"/>
  <c r="X47" i="1"/>
  <c r="X48" i="1"/>
  <c r="X8" i="1"/>
  <c r="L14" i="1" l="1"/>
  <c r="Y14" i="1" s="1"/>
  <c r="L16" i="1"/>
  <c r="Y16" i="1" s="1"/>
  <c r="L20" i="1"/>
  <c r="Y20" i="1" s="1"/>
  <c r="L23" i="1"/>
  <c r="Y23" i="1" s="1"/>
  <c r="L32" i="1"/>
  <c r="Y32" i="1" s="1"/>
  <c r="L35" i="1"/>
  <c r="Y35" i="1" s="1"/>
  <c r="L37" i="1"/>
  <c r="Y37" i="1" s="1"/>
  <c r="L39" i="1"/>
  <c r="Y39" i="1" s="1"/>
  <c r="L40" i="1"/>
  <c r="Y40" i="1" s="1"/>
  <c r="L41" i="1"/>
  <c r="Y41" i="1" s="1"/>
  <c r="L42" i="1"/>
  <c r="Y42" i="1" s="1"/>
  <c r="L45" i="1"/>
  <c r="Y45" i="1" s="1"/>
  <c r="L47" i="1"/>
  <c r="Y47" i="1" s="1"/>
  <c r="L18" i="1"/>
  <c r="Y18" i="1" s="1"/>
  <c r="L36" i="1"/>
  <c r="Y36" i="1" s="1"/>
  <c r="L44" i="1"/>
  <c r="Y44" i="1" s="1"/>
  <c r="L9" i="1"/>
  <c r="Y9" i="1" l="1"/>
  <c r="L17" i="1"/>
  <c r="Y17" i="1" s="1"/>
  <c r="L19" i="1"/>
  <c r="Y19" i="1" s="1"/>
  <c r="L26" i="1" l="1"/>
  <c r="X26" i="1"/>
  <c r="L13" i="1"/>
  <c r="X13" i="1"/>
  <c r="L25" i="1"/>
  <c r="X25" i="1"/>
  <c r="X27" i="1"/>
  <c r="Y13" i="1" l="1"/>
  <c r="Y25" i="1"/>
  <c r="Y26" i="1"/>
  <c r="L27" i="1"/>
  <c r="Y27" i="1" s="1"/>
  <c r="L46" i="1"/>
  <c r="Y46" i="1" s="1"/>
  <c r="L12" i="1" l="1"/>
  <c r="Y12" i="1" s="1"/>
  <c r="L48" i="1"/>
  <c r="Y48" i="1" s="1"/>
  <c r="L10" i="1" l="1"/>
  <c r="X10" i="1"/>
  <c r="Y10" i="1" l="1"/>
  <c r="X7" i="1"/>
  <c r="X50" i="1" s="1"/>
  <c r="L7" i="1"/>
  <c r="Y7" i="1" l="1"/>
  <c r="Y8" i="1" l="1"/>
  <c r="L43" i="1" l="1"/>
  <c r="Y43" i="1" s="1"/>
  <c r="L24" i="1"/>
  <c r="Y24" i="1" l="1"/>
  <c r="L34" i="1" l="1"/>
  <c r="L50" i="1" s="1"/>
  <c r="Y34" i="1" l="1"/>
  <c r="Y50" i="1" s="1"/>
</calcChain>
</file>

<file path=xl/comments1.xml><?xml version="1.0" encoding="utf-8"?>
<comments xmlns="http://schemas.openxmlformats.org/spreadsheetml/2006/main">
  <authors>
    <author>Autor</author>
  </authors>
  <commentList>
    <comment ref="V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diferencias en liquidacion del fondo de caja chica</t>
        </r>
      </text>
    </comment>
    <comment ref="V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INTERESES PLANILLAS IESS</t>
        </r>
      </text>
    </comment>
    <comment ref="V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intereses planillas IESS</t>
        </r>
      </text>
    </comment>
  </commentList>
</comments>
</file>

<file path=xl/sharedStrings.xml><?xml version="1.0" encoding="utf-8"?>
<sst xmlns="http://schemas.openxmlformats.org/spreadsheetml/2006/main" count="316" uniqueCount="179">
  <si>
    <t xml:space="preserve"> EMPRESA PÚBLICA DE VIALIDAD DEL SUR "VIALSUR EP"</t>
  </si>
  <si>
    <t>N°</t>
  </si>
  <si>
    <t>APELLIDOS Y NOMBRES</t>
  </si>
  <si>
    <t>PERIODO DEL TIEMPO DEL NUEVO CONTRATO 2013</t>
  </si>
  <si>
    <t>DIAS 
Y/O MESES</t>
  </si>
  <si>
    <t xml:space="preserve"> REFERENCIAL APORTES IESS</t>
  </si>
  <si>
    <t>REMUNER.  MENSUAL UNIFICADA</t>
  </si>
  <si>
    <t>FONDOS DE RESERVA</t>
  </si>
  <si>
    <t>TOTAL
 INGRESOS</t>
  </si>
  <si>
    <t>APORTE PATRONAL</t>
  </si>
  <si>
    <t xml:space="preserve">APORTE
INDIVIDUAL
</t>
  </si>
  <si>
    <t>ANTICIPO DE SUELDO</t>
  </si>
  <si>
    <t>ASOC. EMPLEADOS</t>
  </si>
  <si>
    <t>TOTAL DE DESCUENTOS</t>
  </si>
  <si>
    <t>LIQUIDO
 A PAGAR</t>
  </si>
  <si>
    <t>NRO:</t>
  </si>
  <si>
    <t>ARMIJOS VEINTIMILLA CARLOS ENRIQUE</t>
  </si>
  <si>
    <t>1M</t>
  </si>
  <si>
    <t>ANCHUNDIA RIOFRIO RONALD CRISTOPHER</t>
  </si>
  <si>
    <t>1 M</t>
  </si>
  <si>
    <t>ARMIJOS VIVANCO GALO EFREN</t>
  </si>
  <si>
    <t>CASTRO VIVANCO GONZALO FABIAN</t>
  </si>
  <si>
    <t>COLLAGUAZO PAUCAR MARIANA ROCIO</t>
  </si>
  <si>
    <t>CORONEL LARA SERGIO CHAFIK</t>
  </si>
  <si>
    <t>CUEVA BETANCOURT LORENA BEATRIZ</t>
  </si>
  <si>
    <t>CUEVA OLIMPIA PACA</t>
  </si>
  <si>
    <t>ESPINOZA VILLACIS JORGE WASHINGTON</t>
  </si>
  <si>
    <t>OJEDA HERRERA ALBITA ADELA</t>
  </si>
  <si>
    <t>PUCHAICELA ORTEGA ALEXANDRA</t>
  </si>
  <si>
    <t>SOLANO DE LA SALA VALLADARES JUAN PAUL</t>
  </si>
  <si>
    <t>SUMAN:</t>
  </si>
  <si>
    <t xml:space="preserve">JIMENEZ GRANDA CARLOTA MAXIMINA </t>
  </si>
  <si>
    <t xml:space="preserve">TORRES ALVAREZ MAURICIO BOLIVAR </t>
  </si>
  <si>
    <t>1 DE FEBRERO AL 31 DE DICIEMBRE</t>
  </si>
  <si>
    <t xml:space="preserve">VIVANCO GALLARDO BEATRIZ ELIZABETH </t>
  </si>
  <si>
    <t>REQUELME SAENS CRISTHIAN ANDRES</t>
  </si>
  <si>
    <t>RUIZ VELEZ JAVIER SALVADOR</t>
  </si>
  <si>
    <t xml:space="preserve"> </t>
  </si>
  <si>
    <t>ROBALINO SOTO DOMINIQUE DIANA</t>
  </si>
  <si>
    <t>AÑAZCO FEIJOO PAULINA MARIBEL</t>
  </si>
  <si>
    <t>CARPIO AYALA CARLOS ROBERTO</t>
  </si>
  <si>
    <t>YAGUANA YAGUANA DIEGO DAVID</t>
  </si>
  <si>
    <t>OCHOA LOPEZ GEOVANNA DEL ROCIO</t>
  </si>
  <si>
    <t>JARAMILLO VASQUEZ JEFFERSON JAVIER</t>
  </si>
  <si>
    <t xml:space="preserve">VALENCIA ORDOÑEZ JINSON OMAR </t>
  </si>
  <si>
    <t>LUDEÑA SUESCUM RUSBEL ENRIQUE</t>
  </si>
  <si>
    <t>MONCAYO CUENCA MARIA</t>
  </si>
  <si>
    <t>MANZANILLAS SARANGO CIRO ANIBAL</t>
  </si>
  <si>
    <t>CARRIÓN VILLALTA VERÓNICA MARGARITA</t>
  </si>
  <si>
    <t xml:space="preserve">1M </t>
  </si>
  <si>
    <t>MUÑOZ ABARCA ANDRES EFRAIN</t>
  </si>
  <si>
    <t xml:space="preserve">RUIZ LOPEZ CARLOS EDUARDO </t>
  </si>
  <si>
    <t>13 DE MAYO AL 31 DE DICIEMBRE 2013</t>
  </si>
  <si>
    <t xml:space="preserve">SANCHEZ UCHUARI ALEJANDRA ANTONIETA </t>
  </si>
  <si>
    <t>5 DE MARZO AL 31 DE DICIEMBRE 2013</t>
  </si>
  <si>
    <t>25 DE JUNIO AL 31 DE DICIEMBRE 2013</t>
  </si>
  <si>
    <t>30 DE JUNIO AL 31 DE DICIEMBRE 2013</t>
  </si>
  <si>
    <t>TORRES GOMEZ LEONARDO VINICIO</t>
  </si>
  <si>
    <t>GUAMAN JARAMILLO GALO ALEXANDER</t>
  </si>
  <si>
    <t>1 DE JULIO AL 31 DE DICIEMBRE DEL 2013</t>
  </si>
  <si>
    <t>8 DE JULIO AL 31 DE DICIEMBRE DEL 2013</t>
  </si>
  <si>
    <t>NOMINA-VIALSUR EP</t>
  </si>
  <si>
    <t>COORDINACIÓN DE TALENTO HUMANO/R.N.</t>
  </si>
  <si>
    <t>POZO VINTIMILLA JAIME SANTIAGO</t>
  </si>
  <si>
    <t>8 DE AGOSTO HASTA 31 DE DICIEMBRE 2013</t>
  </si>
  <si>
    <t>8 DE ENERO 2013 AL 31 DE DICIEMBRE 2013</t>
  </si>
  <si>
    <t>DESDE 3 DE SEPT 2012 /  AL 31 DE DIC 2013</t>
  </si>
  <si>
    <r>
      <rPr>
        <b/>
        <sz val="7"/>
        <color indexed="8"/>
        <rFont val="Arial"/>
        <family val="2"/>
      </rPr>
      <t xml:space="preserve">PRESTAMOS </t>
    </r>
    <r>
      <rPr>
        <b/>
        <sz val="9"/>
        <color indexed="8"/>
        <rFont val="Arial"/>
        <family val="2"/>
      </rPr>
      <t xml:space="preserve">QUIROGRAFARIOS </t>
    </r>
  </si>
  <si>
    <r>
      <rPr>
        <b/>
        <sz val="6"/>
        <color indexed="8"/>
        <rFont val="Arial"/>
        <family val="2"/>
      </rPr>
      <t xml:space="preserve">DESCUENTOS </t>
    </r>
    <r>
      <rPr>
        <b/>
        <sz val="8"/>
        <color indexed="8"/>
        <rFont val="Arial"/>
        <family val="2"/>
      </rPr>
      <t>ASO. SERVIDORES ACUERDO MINIST.027</t>
    </r>
  </si>
  <si>
    <r>
      <rPr>
        <b/>
        <sz val="6"/>
        <color indexed="8"/>
        <rFont val="Arial"/>
        <family val="2"/>
      </rPr>
      <t xml:space="preserve">DESCUENTO </t>
    </r>
    <r>
      <rPr>
        <b/>
        <sz val="8"/>
        <color indexed="8"/>
        <rFont val="Arial"/>
        <family val="2"/>
      </rPr>
      <t>DE IMPUESTO A LA RENTA 2013</t>
    </r>
  </si>
  <si>
    <t>1 DE OCTUBRE AL 31 DE DICIEMBRE 2013</t>
  </si>
  <si>
    <t>OCHOA MUÑOZ ALFONSO JAVIER</t>
  </si>
  <si>
    <t>BANDA POMA RICHARD ALEXEY</t>
  </si>
  <si>
    <t>4 DE OCTUBRE AL 31 DE DICIEMBRE 2013</t>
  </si>
  <si>
    <r>
      <rPr>
        <b/>
        <sz val="5"/>
        <color indexed="8"/>
        <rFont val="Arial"/>
        <family val="2"/>
      </rPr>
      <t>REMUNERACION</t>
    </r>
    <r>
      <rPr>
        <b/>
        <sz val="9"/>
        <color indexed="8"/>
        <rFont val="Arial"/>
        <family val="2"/>
      </rPr>
      <t xml:space="preserve">
MENSUAL
UNIFICADA  A PAGAR (RMU + FR)</t>
    </r>
  </si>
  <si>
    <t>ROJAS OJEDA SANDRA JACCELINE</t>
  </si>
  <si>
    <t>DESCUENTO LA REFORMA</t>
  </si>
  <si>
    <r>
      <t xml:space="preserve">VALORES A RECUPERAR VARIOS </t>
    </r>
    <r>
      <rPr>
        <b/>
        <sz val="5"/>
        <color indexed="8"/>
        <rFont val="Arial"/>
        <family val="2"/>
      </rPr>
      <t>(DIFERENCIAS IESS)</t>
    </r>
  </si>
  <si>
    <t>DR. RICHARD ALEXEY BANDA POMA</t>
  </si>
  <si>
    <t>MORALES MOROCHO XIMENA PAOLA</t>
  </si>
  <si>
    <t>26 DE AGOSTO AL 31 DE DICIEMBRE 2013</t>
  </si>
  <si>
    <t>RODRIGUEZ LOPEZ JAIME ANDRES</t>
  </si>
  <si>
    <t>9 DE SEPTIEMBRE AL 31 DE DICIEMBRE 2013</t>
  </si>
  <si>
    <t>YEPEZ BRAVO NANCY ALEXANDRA</t>
  </si>
  <si>
    <t>16 DE SEPTIEMBRE AL 31 DE DICIEMBRE 2013</t>
  </si>
  <si>
    <t>JARAMILLO ALVAREZ EDGAR VICENTE</t>
  </si>
  <si>
    <t>ATRASOS LABORALES</t>
  </si>
  <si>
    <t>RAMIREZ PIEDRA JONATHAN ALEXANDER</t>
  </si>
  <si>
    <t>ROL DE PAGOS PERSONAL CONTRATADO  BAJO LOSEP - MES DE NOVIEMBRE  2013</t>
  </si>
  <si>
    <t>CÉDULA</t>
  </si>
  <si>
    <t>INSTITUCIÓN FINANCIERA</t>
  </si>
  <si>
    <t>CUENTA DE AHORROS</t>
  </si>
  <si>
    <t>CABRERA GUZMAN ANGELICA MARIBEL</t>
  </si>
  <si>
    <t>8 DE OCTUBRE AL 31 DE DICIEMBRE 2013</t>
  </si>
  <si>
    <t>CELI HUGO EFREN</t>
  </si>
  <si>
    <t>1 DE JULIO AL 31 DE DICIEMBRE 2013</t>
  </si>
  <si>
    <t>12 DE OCTUBRE AL 31 DE DICIEMBRE 2013</t>
  </si>
  <si>
    <t>03 DE OCTUBRE AL 31 DE DICIEMBRE</t>
  </si>
  <si>
    <t>24 DE SEPTIEMBRE AL 31 DE DICIEMBRE 2013</t>
  </si>
  <si>
    <t>1104605405</t>
  </si>
  <si>
    <t>COOP. COOPMEGO</t>
  </si>
  <si>
    <t>1103680300</t>
  </si>
  <si>
    <t>BANCO DE LOJA</t>
  </si>
  <si>
    <t>1101843363</t>
  </si>
  <si>
    <t>BANCO DEL AUSTRO</t>
  </si>
  <si>
    <t>1101994224</t>
  </si>
  <si>
    <t>1103430185</t>
  </si>
  <si>
    <t>1104361124</t>
  </si>
  <si>
    <t>1103418636</t>
  </si>
  <si>
    <t>BANCO DE GUAYAQUIL</t>
  </si>
  <si>
    <t>0009961173</t>
  </si>
  <si>
    <t>0703916494</t>
  </si>
  <si>
    <t>0021018754</t>
  </si>
  <si>
    <t>1102966882</t>
  </si>
  <si>
    <t>401010560305</t>
  </si>
  <si>
    <t>1101455697</t>
  </si>
  <si>
    <t>0011655904</t>
  </si>
  <si>
    <t>1103573422</t>
  </si>
  <si>
    <t>2900655993</t>
  </si>
  <si>
    <t>1102652433</t>
  </si>
  <si>
    <t>2900150432</t>
  </si>
  <si>
    <t>0701714958</t>
  </si>
  <si>
    <t>2900225543</t>
  </si>
  <si>
    <t>1102079645</t>
  </si>
  <si>
    <t>2101049496</t>
  </si>
  <si>
    <t>1102951447</t>
  </si>
  <si>
    <t>2900289414</t>
  </si>
  <si>
    <t>1102766837</t>
  </si>
  <si>
    <t>BANCO PRODUBANCO</t>
  </si>
  <si>
    <t>12136045788</t>
  </si>
  <si>
    <t>1102532254</t>
  </si>
  <si>
    <t>2900725915</t>
  </si>
  <si>
    <t>1104209752</t>
  </si>
  <si>
    <t>2901376861</t>
  </si>
  <si>
    <t>1103256192</t>
  </si>
  <si>
    <t>2900512342</t>
  </si>
  <si>
    <t>1102663984</t>
  </si>
  <si>
    <t>2900429033</t>
  </si>
  <si>
    <t>1709827404</t>
  </si>
  <si>
    <t>BANCO DE FOMENTO</t>
  </si>
  <si>
    <t>0500139066</t>
  </si>
  <si>
    <t>1102839428</t>
  </si>
  <si>
    <t>2900503681</t>
  </si>
  <si>
    <t>1103773006</t>
  </si>
  <si>
    <t>BANCO PICHINCHA</t>
  </si>
  <si>
    <t>5212360000</t>
  </si>
  <si>
    <t>1103417109</t>
  </si>
  <si>
    <t>1103673248</t>
  </si>
  <si>
    <t>1104014103</t>
  </si>
  <si>
    <t>1102100474</t>
  </si>
  <si>
    <t>1104083512</t>
  </si>
  <si>
    <t>1104335318</t>
  </si>
  <si>
    <t>1104071079</t>
  </si>
  <si>
    <t>1104739030</t>
  </si>
  <si>
    <t>1104454085</t>
  </si>
  <si>
    <t>1104551385</t>
  </si>
  <si>
    <t>1102077128</t>
  </si>
  <si>
    <t>1102815196</t>
  </si>
  <si>
    <t>1103167779</t>
  </si>
  <si>
    <t>1104037377</t>
  </si>
  <si>
    <t>1103145544</t>
  </si>
  <si>
    <t>1102371281</t>
  </si>
  <si>
    <t>1103422067</t>
  </si>
  <si>
    <t>1103865315</t>
  </si>
  <si>
    <t>1102759857</t>
  </si>
  <si>
    <t>COOP. CREDIAMIGO LTDA LOJA</t>
  </si>
  <si>
    <t>1104746381</t>
  </si>
  <si>
    <t>1104019193</t>
  </si>
  <si>
    <t>PRESTAMOS HIPOTECARIOS</t>
  </si>
  <si>
    <t>COLABORACIONES</t>
  </si>
  <si>
    <t>01 DE NOVIEMBRE AL 31 DE DICIEMBRE DE 2013</t>
  </si>
  <si>
    <t>6  AGOSTO AL 3  NOVIEMBRE DEL 2013 - 04  NOVIEMBRE AL 31  DICIEMBRE DE 2013</t>
  </si>
  <si>
    <t xml:space="preserve">PRESTAMOS QUIROGRAFARIOS </t>
  </si>
  <si>
    <t>04 NOVIEMBRE AL 31 DICIEMBRE 2013</t>
  </si>
  <si>
    <t>11 DE NOVIEMBRE AL 31 DE DICIEMBRE 2013</t>
  </si>
  <si>
    <t xml:space="preserve">01 DE DICIEMBRE AL 31 DE DICIEMBRE 2013 </t>
  </si>
  <si>
    <r>
      <t xml:space="preserve">VALORES A RECUPERAR VARIOS </t>
    </r>
    <r>
      <rPr>
        <b/>
        <sz val="5"/>
        <color indexed="8"/>
        <rFont val="Arial"/>
        <family val="2"/>
      </rPr>
      <t>(varios)</t>
    </r>
  </si>
  <si>
    <t>CACPE LOJA</t>
  </si>
  <si>
    <t>ROL DE PAGOS PERSONAL CONTRATADO  BAJO LOSEP - MES DE DICIEMBRE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</si>
</sst>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sz val="12"/>
      <name val="Bookman Old Style"/>
      <family val="1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mbria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" fontId="5" fillId="0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2" fontId="6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43" fontId="5" fillId="0" borderId="2" xfId="1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2" fontId="0" fillId="0" borderId="0" xfId="0" applyNumberFormat="1"/>
    <xf numFmtId="1" fontId="6" fillId="3" borderId="2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/>
    <xf numFmtId="1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2" fontId="13" fillId="2" borderId="2" xfId="1" applyNumberFormat="1" applyFont="1" applyFill="1" applyBorder="1" applyAlignment="1">
      <alignment horizontal="center" vertical="center" wrapText="1"/>
    </xf>
    <xf numFmtId="2" fontId="14" fillId="0" borderId="3" xfId="1" applyNumberFormat="1" applyFont="1" applyFill="1" applyBorder="1" applyAlignment="1">
      <alignment vertical="center" wrapText="1"/>
    </xf>
    <xf numFmtId="2" fontId="14" fillId="2" borderId="2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0" fillId="0" borderId="0" xfId="0" applyFont="1"/>
    <xf numFmtId="0" fontId="19" fillId="0" borderId="0" xfId="0" applyFont="1"/>
    <xf numFmtId="0" fontId="20" fillId="0" borderId="2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 wrapText="1"/>
    </xf>
    <xf numFmtId="2" fontId="17" fillId="0" borderId="2" xfId="1" applyNumberFormat="1" applyFont="1" applyFill="1" applyBorder="1" applyAlignment="1">
      <alignment horizontal="right" vertical="center" wrapText="1"/>
    </xf>
    <xf numFmtId="2" fontId="17" fillId="3" borderId="2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2" fontId="6" fillId="3" borderId="2" xfId="1" applyNumberFormat="1" applyFont="1" applyFill="1" applyBorder="1" applyAlignment="1">
      <alignment horizontal="right" vertical="center" wrapText="1"/>
    </xf>
    <xf numFmtId="2" fontId="21" fillId="3" borderId="2" xfId="1" applyNumberFormat="1" applyFont="1" applyFill="1" applyBorder="1" applyAlignment="1">
      <alignment horizontal="right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/>
    </xf>
    <xf numFmtId="2" fontId="15" fillId="2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24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right" vertical="center" wrapText="1"/>
    </xf>
    <xf numFmtId="1" fontId="21" fillId="0" borderId="2" xfId="0" applyNumberFormat="1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horizontal="right" vertical="center"/>
    </xf>
    <xf numFmtId="2" fontId="27" fillId="0" borderId="2" xfId="1" applyNumberFormat="1" applyFont="1" applyFill="1" applyBorder="1" applyAlignment="1">
      <alignment horizontal="right" vertical="center" wrapText="1"/>
    </xf>
    <xf numFmtId="1" fontId="17" fillId="0" borderId="2" xfId="0" applyNumberFormat="1" applyFont="1" applyFill="1" applyBorder="1" applyAlignment="1">
      <alignment horizontal="right" vertical="center"/>
    </xf>
    <xf numFmtId="2" fontId="17" fillId="3" borderId="0" xfId="1" applyNumberFormat="1" applyFont="1" applyFill="1" applyBorder="1" applyAlignment="1">
      <alignment horizontal="right" vertical="center" wrapText="1"/>
    </xf>
    <xf numFmtId="0" fontId="26" fillId="0" borderId="2" xfId="0" applyFont="1" applyBorder="1" applyAlignment="1">
      <alignment horizontal="right"/>
    </xf>
    <xf numFmtId="2" fontId="28" fillId="3" borderId="2" xfId="1" applyNumberFormat="1" applyFont="1" applyFill="1" applyBorder="1" applyAlignment="1">
      <alignment horizontal="right" vertical="center" wrapText="1"/>
    </xf>
    <xf numFmtId="2" fontId="29" fillId="3" borderId="2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"/>
  <sheetViews>
    <sheetView tabSelected="1" zoomScaleNormal="100" workbookViewId="0">
      <pane xSplit="2" ySplit="5" topLeftCell="P6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baseColWidth="10" defaultRowHeight="15" x14ac:dyDescent="0.25"/>
  <cols>
    <col min="1" max="1" width="5.140625" customWidth="1"/>
    <col min="2" max="2" width="38.42578125" customWidth="1"/>
    <col min="3" max="3" width="40.28515625" customWidth="1"/>
    <col min="4" max="4" width="11" customWidth="1"/>
    <col min="5" max="5" width="26.28515625" customWidth="1"/>
    <col min="6" max="6" width="16" customWidth="1"/>
    <col min="7" max="7" width="6.85546875" customWidth="1"/>
    <col min="8" max="8" width="10.28515625" customWidth="1"/>
    <col min="9" max="9" width="9.5703125" customWidth="1"/>
    <col min="10" max="10" width="8.5703125" customWidth="1"/>
    <col min="11" max="11" width="10.7109375" customWidth="1"/>
    <col min="12" max="12" width="9.5703125" customWidth="1"/>
    <col min="13" max="14" width="9.85546875" customWidth="1"/>
    <col min="15" max="15" width="8.42578125" customWidth="1"/>
    <col min="16" max="16" width="12.5703125" customWidth="1"/>
    <col min="17" max="17" width="11" customWidth="1"/>
    <col min="18" max="18" width="8" customWidth="1"/>
    <col min="19" max="19" width="11" customWidth="1"/>
    <col min="20" max="20" width="9.85546875" customWidth="1"/>
    <col min="21" max="21" width="10.140625" customWidth="1"/>
    <col min="22" max="22" width="11.85546875" customWidth="1"/>
    <col min="23" max="23" width="9.7109375" customWidth="1"/>
    <col min="24" max="24" width="12.5703125" customWidth="1"/>
    <col min="25" max="25" width="11" customWidth="1"/>
    <col min="26" max="26" width="6.140625" customWidth="1"/>
    <col min="265" max="265" width="5.140625" customWidth="1"/>
    <col min="266" max="266" width="38.42578125" customWidth="1"/>
    <col min="267" max="267" width="34.28515625" customWidth="1"/>
    <col min="268" max="268" width="12.42578125" customWidth="1"/>
    <col min="271" max="271" width="9.42578125" customWidth="1"/>
    <col min="272" max="272" width="8.85546875" customWidth="1"/>
    <col min="274" max="274" width="9.140625" customWidth="1"/>
    <col min="275" max="277" width="9.85546875" customWidth="1"/>
    <col min="279" max="279" width="11.28515625" customWidth="1"/>
    <col min="281" max="281" width="10.140625" customWidth="1"/>
    <col min="282" max="282" width="6.140625" customWidth="1"/>
    <col min="521" max="521" width="5.140625" customWidth="1"/>
    <col min="522" max="522" width="38.42578125" customWidth="1"/>
    <col min="523" max="523" width="34.28515625" customWidth="1"/>
    <col min="524" max="524" width="12.42578125" customWidth="1"/>
    <col min="527" max="527" width="9.42578125" customWidth="1"/>
    <col min="528" max="528" width="8.85546875" customWidth="1"/>
    <col min="530" max="530" width="9.140625" customWidth="1"/>
    <col min="531" max="533" width="9.85546875" customWidth="1"/>
    <col min="535" max="535" width="11.28515625" customWidth="1"/>
    <col min="537" max="537" width="10.140625" customWidth="1"/>
    <col min="538" max="538" width="6.140625" customWidth="1"/>
    <col min="777" max="777" width="5.140625" customWidth="1"/>
    <col min="778" max="778" width="38.42578125" customWidth="1"/>
    <col min="779" max="779" width="34.28515625" customWidth="1"/>
    <col min="780" max="780" width="12.42578125" customWidth="1"/>
    <col min="783" max="783" width="9.42578125" customWidth="1"/>
    <col min="784" max="784" width="8.85546875" customWidth="1"/>
    <col min="786" max="786" width="9.140625" customWidth="1"/>
    <col min="787" max="789" width="9.85546875" customWidth="1"/>
    <col min="791" max="791" width="11.28515625" customWidth="1"/>
    <col min="793" max="793" width="10.140625" customWidth="1"/>
    <col min="794" max="794" width="6.140625" customWidth="1"/>
    <col min="1033" max="1033" width="5.140625" customWidth="1"/>
    <col min="1034" max="1034" width="38.42578125" customWidth="1"/>
    <col min="1035" max="1035" width="34.28515625" customWidth="1"/>
    <col min="1036" max="1036" width="12.42578125" customWidth="1"/>
    <col min="1039" max="1039" width="9.42578125" customWidth="1"/>
    <col min="1040" max="1040" width="8.85546875" customWidth="1"/>
    <col min="1042" max="1042" width="9.140625" customWidth="1"/>
    <col min="1043" max="1045" width="9.85546875" customWidth="1"/>
    <col min="1047" max="1047" width="11.28515625" customWidth="1"/>
    <col min="1049" max="1049" width="10.140625" customWidth="1"/>
    <col min="1050" max="1050" width="6.140625" customWidth="1"/>
    <col min="1289" max="1289" width="5.140625" customWidth="1"/>
    <col min="1290" max="1290" width="38.42578125" customWidth="1"/>
    <col min="1291" max="1291" width="34.28515625" customWidth="1"/>
    <col min="1292" max="1292" width="12.42578125" customWidth="1"/>
    <col min="1295" max="1295" width="9.42578125" customWidth="1"/>
    <col min="1296" max="1296" width="8.85546875" customWidth="1"/>
    <col min="1298" max="1298" width="9.140625" customWidth="1"/>
    <col min="1299" max="1301" width="9.85546875" customWidth="1"/>
    <col min="1303" max="1303" width="11.28515625" customWidth="1"/>
    <col min="1305" max="1305" width="10.140625" customWidth="1"/>
    <col min="1306" max="1306" width="6.140625" customWidth="1"/>
    <col min="1545" max="1545" width="5.140625" customWidth="1"/>
    <col min="1546" max="1546" width="38.42578125" customWidth="1"/>
    <col min="1547" max="1547" width="34.28515625" customWidth="1"/>
    <col min="1548" max="1548" width="12.42578125" customWidth="1"/>
    <col min="1551" max="1551" width="9.42578125" customWidth="1"/>
    <col min="1552" max="1552" width="8.85546875" customWidth="1"/>
    <col min="1554" max="1554" width="9.140625" customWidth="1"/>
    <col min="1555" max="1557" width="9.85546875" customWidth="1"/>
    <col min="1559" max="1559" width="11.28515625" customWidth="1"/>
    <col min="1561" max="1561" width="10.140625" customWidth="1"/>
    <col min="1562" max="1562" width="6.140625" customWidth="1"/>
    <col min="1801" max="1801" width="5.140625" customWidth="1"/>
    <col min="1802" max="1802" width="38.42578125" customWidth="1"/>
    <col min="1803" max="1803" width="34.28515625" customWidth="1"/>
    <col min="1804" max="1804" width="12.42578125" customWidth="1"/>
    <col min="1807" max="1807" width="9.42578125" customWidth="1"/>
    <col min="1808" max="1808" width="8.85546875" customWidth="1"/>
    <col min="1810" max="1810" width="9.140625" customWidth="1"/>
    <col min="1811" max="1813" width="9.85546875" customWidth="1"/>
    <col min="1815" max="1815" width="11.28515625" customWidth="1"/>
    <col min="1817" max="1817" width="10.140625" customWidth="1"/>
    <col min="1818" max="1818" width="6.140625" customWidth="1"/>
    <col min="2057" max="2057" width="5.140625" customWidth="1"/>
    <col min="2058" max="2058" width="38.42578125" customWidth="1"/>
    <col min="2059" max="2059" width="34.28515625" customWidth="1"/>
    <col min="2060" max="2060" width="12.42578125" customWidth="1"/>
    <col min="2063" max="2063" width="9.42578125" customWidth="1"/>
    <col min="2064" max="2064" width="8.85546875" customWidth="1"/>
    <col min="2066" max="2066" width="9.140625" customWidth="1"/>
    <col min="2067" max="2069" width="9.85546875" customWidth="1"/>
    <col min="2071" max="2071" width="11.28515625" customWidth="1"/>
    <col min="2073" max="2073" width="10.140625" customWidth="1"/>
    <col min="2074" max="2074" width="6.140625" customWidth="1"/>
    <col min="2313" max="2313" width="5.140625" customWidth="1"/>
    <col min="2314" max="2314" width="38.42578125" customWidth="1"/>
    <col min="2315" max="2315" width="34.28515625" customWidth="1"/>
    <col min="2316" max="2316" width="12.42578125" customWidth="1"/>
    <col min="2319" max="2319" width="9.42578125" customWidth="1"/>
    <col min="2320" max="2320" width="8.85546875" customWidth="1"/>
    <col min="2322" max="2322" width="9.140625" customWidth="1"/>
    <col min="2323" max="2325" width="9.85546875" customWidth="1"/>
    <col min="2327" max="2327" width="11.28515625" customWidth="1"/>
    <col min="2329" max="2329" width="10.140625" customWidth="1"/>
    <col min="2330" max="2330" width="6.140625" customWidth="1"/>
    <col min="2569" max="2569" width="5.140625" customWidth="1"/>
    <col min="2570" max="2570" width="38.42578125" customWidth="1"/>
    <col min="2571" max="2571" width="34.28515625" customWidth="1"/>
    <col min="2572" max="2572" width="12.42578125" customWidth="1"/>
    <col min="2575" max="2575" width="9.42578125" customWidth="1"/>
    <col min="2576" max="2576" width="8.85546875" customWidth="1"/>
    <col min="2578" max="2578" width="9.140625" customWidth="1"/>
    <col min="2579" max="2581" width="9.85546875" customWidth="1"/>
    <col min="2583" max="2583" width="11.28515625" customWidth="1"/>
    <col min="2585" max="2585" width="10.140625" customWidth="1"/>
    <col min="2586" max="2586" width="6.140625" customWidth="1"/>
    <col min="2825" max="2825" width="5.140625" customWidth="1"/>
    <col min="2826" max="2826" width="38.42578125" customWidth="1"/>
    <col min="2827" max="2827" width="34.28515625" customWidth="1"/>
    <col min="2828" max="2828" width="12.42578125" customWidth="1"/>
    <col min="2831" max="2831" width="9.42578125" customWidth="1"/>
    <col min="2832" max="2832" width="8.85546875" customWidth="1"/>
    <col min="2834" max="2834" width="9.140625" customWidth="1"/>
    <col min="2835" max="2837" width="9.85546875" customWidth="1"/>
    <col min="2839" max="2839" width="11.28515625" customWidth="1"/>
    <col min="2841" max="2841" width="10.140625" customWidth="1"/>
    <col min="2842" max="2842" width="6.140625" customWidth="1"/>
    <col min="3081" max="3081" width="5.140625" customWidth="1"/>
    <col min="3082" max="3082" width="38.42578125" customWidth="1"/>
    <col min="3083" max="3083" width="34.28515625" customWidth="1"/>
    <col min="3084" max="3084" width="12.42578125" customWidth="1"/>
    <col min="3087" max="3087" width="9.42578125" customWidth="1"/>
    <col min="3088" max="3088" width="8.85546875" customWidth="1"/>
    <col min="3090" max="3090" width="9.140625" customWidth="1"/>
    <col min="3091" max="3093" width="9.85546875" customWidth="1"/>
    <col min="3095" max="3095" width="11.28515625" customWidth="1"/>
    <col min="3097" max="3097" width="10.140625" customWidth="1"/>
    <col min="3098" max="3098" width="6.140625" customWidth="1"/>
    <col min="3337" max="3337" width="5.140625" customWidth="1"/>
    <col min="3338" max="3338" width="38.42578125" customWidth="1"/>
    <col min="3339" max="3339" width="34.28515625" customWidth="1"/>
    <col min="3340" max="3340" width="12.42578125" customWidth="1"/>
    <col min="3343" max="3343" width="9.42578125" customWidth="1"/>
    <col min="3344" max="3344" width="8.85546875" customWidth="1"/>
    <col min="3346" max="3346" width="9.140625" customWidth="1"/>
    <col min="3347" max="3349" width="9.85546875" customWidth="1"/>
    <col min="3351" max="3351" width="11.28515625" customWidth="1"/>
    <col min="3353" max="3353" width="10.140625" customWidth="1"/>
    <col min="3354" max="3354" width="6.140625" customWidth="1"/>
    <col min="3593" max="3593" width="5.140625" customWidth="1"/>
    <col min="3594" max="3594" width="38.42578125" customWidth="1"/>
    <col min="3595" max="3595" width="34.28515625" customWidth="1"/>
    <col min="3596" max="3596" width="12.42578125" customWidth="1"/>
    <col min="3599" max="3599" width="9.42578125" customWidth="1"/>
    <col min="3600" max="3600" width="8.85546875" customWidth="1"/>
    <col min="3602" max="3602" width="9.140625" customWidth="1"/>
    <col min="3603" max="3605" width="9.85546875" customWidth="1"/>
    <col min="3607" max="3607" width="11.28515625" customWidth="1"/>
    <col min="3609" max="3609" width="10.140625" customWidth="1"/>
    <col min="3610" max="3610" width="6.140625" customWidth="1"/>
    <col min="3849" max="3849" width="5.140625" customWidth="1"/>
    <col min="3850" max="3850" width="38.42578125" customWidth="1"/>
    <col min="3851" max="3851" width="34.28515625" customWidth="1"/>
    <col min="3852" max="3852" width="12.42578125" customWidth="1"/>
    <col min="3855" max="3855" width="9.42578125" customWidth="1"/>
    <col min="3856" max="3856" width="8.85546875" customWidth="1"/>
    <col min="3858" max="3858" width="9.140625" customWidth="1"/>
    <col min="3859" max="3861" width="9.85546875" customWidth="1"/>
    <col min="3863" max="3863" width="11.28515625" customWidth="1"/>
    <col min="3865" max="3865" width="10.140625" customWidth="1"/>
    <col min="3866" max="3866" width="6.140625" customWidth="1"/>
    <col min="4105" max="4105" width="5.140625" customWidth="1"/>
    <col min="4106" max="4106" width="38.42578125" customWidth="1"/>
    <col min="4107" max="4107" width="34.28515625" customWidth="1"/>
    <col min="4108" max="4108" width="12.42578125" customWidth="1"/>
    <col min="4111" max="4111" width="9.42578125" customWidth="1"/>
    <col min="4112" max="4112" width="8.85546875" customWidth="1"/>
    <col min="4114" max="4114" width="9.140625" customWidth="1"/>
    <col min="4115" max="4117" width="9.85546875" customWidth="1"/>
    <col min="4119" max="4119" width="11.28515625" customWidth="1"/>
    <col min="4121" max="4121" width="10.140625" customWidth="1"/>
    <col min="4122" max="4122" width="6.140625" customWidth="1"/>
    <col min="4361" max="4361" width="5.140625" customWidth="1"/>
    <col min="4362" max="4362" width="38.42578125" customWidth="1"/>
    <col min="4363" max="4363" width="34.28515625" customWidth="1"/>
    <col min="4364" max="4364" width="12.42578125" customWidth="1"/>
    <col min="4367" max="4367" width="9.42578125" customWidth="1"/>
    <col min="4368" max="4368" width="8.85546875" customWidth="1"/>
    <col min="4370" max="4370" width="9.140625" customWidth="1"/>
    <col min="4371" max="4373" width="9.85546875" customWidth="1"/>
    <col min="4375" max="4375" width="11.28515625" customWidth="1"/>
    <col min="4377" max="4377" width="10.140625" customWidth="1"/>
    <col min="4378" max="4378" width="6.140625" customWidth="1"/>
    <col min="4617" max="4617" width="5.140625" customWidth="1"/>
    <col min="4618" max="4618" width="38.42578125" customWidth="1"/>
    <col min="4619" max="4619" width="34.28515625" customWidth="1"/>
    <col min="4620" max="4620" width="12.42578125" customWidth="1"/>
    <col min="4623" max="4623" width="9.42578125" customWidth="1"/>
    <col min="4624" max="4624" width="8.85546875" customWidth="1"/>
    <col min="4626" max="4626" width="9.140625" customWidth="1"/>
    <col min="4627" max="4629" width="9.85546875" customWidth="1"/>
    <col min="4631" max="4631" width="11.28515625" customWidth="1"/>
    <col min="4633" max="4633" width="10.140625" customWidth="1"/>
    <col min="4634" max="4634" width="6.140625" customWidth="1"/>
    <col min="4873" max="4873" width="5.140625" customWidth="1"/>
    <col min="4874" max="4874" width="38.42578125" customWidth="1"/>
    <col min="4875" max="4875" width="34.28515625" customWidth="1"/>
    <col min="4876" max="4876" width="12.42578125" customWidth="1"/>
    <col min="4879" max="4879" width="9.42578125" customWidth="1"/>
    <col min="4880" max="4880" width="8.85546875" customWidth="1"/>
    <col min="4882" max="4882" width="9.140625" customWidth="1"/>
    <col min="4883" max="4885" width="9.85546875" customWidth="1"/>
    <col min="4887" max="4887" width="11.28515625" customWidth="1"/>
    <col min="4889" max="4889" width="10.140625" customWidth="1"/>
    <col min="4890" max="4890" width="6.140625" customWidth="1"/>
    <col min="5129" max="5129" width="5.140625" customWidth="1"/>
    <col min="5130" max="5130" width="38.42578125" customWidth="1"/>
    <col min="5131" max="5131" width="34.28515625" customWidth="1"/>
    <col min="5132" max="5132" width="12.42578125" customWidth="1"/>
    <col min="5135" max="5135" width="9.42578125" customWidth="1"/>
    <col min="5136" max="5136" width="8.85546875" customWidth="1"/>
    <col min="5138" max="5138" width="9.140625" customWidth="1"/>
    <col min="5139" max="5141" width="9.85546875" customWidth="1"/>
    <col min="5143" max="5143" width="11.28515625" customWidth="1"/>
    <col min="5145" max="5145" width="10.140625" customWidth="1"/>
    <col min="5146" max="5146" width="6.140625" customWidth="1"/>
    <col min="5385" max="5385" width="5.140625" customWidth="1"/>
    <col min="5386" max="5386" width="38.42578125" customWidth="1"/>
    <col min="5387" max="5387" width="34.28515625" customWidth="1"/>
    <col min="5388" max="5388" width="12.42578125" customWidth="1"/>
    <col min="5391" max="5391" width="9.42578125" customWidth="1"/>
    <col min="5392" max="5392" width="8.85546875" customWidth="1"/>
    <col min="5394" max="5394" width="9.140625" customWidth="1"/>
    <col min="5395" max="5397" width="9.85546875" customWidth="1"/>
    <col min="5399" max="5399" width="11.28515625" customWidth="1"/>
    <col min="5401" max="5401" width="10.140625" customWidth="1"/>
    <col min="5402" max="5402" width="6.140625" customWidth="1"/>
    <col min="5641" max="5641" width="5.140625" customWidth="1"/>
    <col min="5642" max="5642" width="38.42578125" customWidth="1"/>
    <col min="5643" max="5643" width="34.28515625" customWidth="1"/>
    <col min="5644" max="5644" width="12.42578125" customWidth="1"/>
    <col min="5647" max="5647" width="9.42578125" customWidth="1"/>
    <col min="5648" max="5648" width="8.85546875" customWidth="1"/>
    <col min="5650" max="5650" width="9.140625" customWidth="1"/>
    <col min="5651" max="5653" width="9.85546875" customWidth="1"/>
    <col min="5655" max="5655" width="11.28515625" customWidth="1"/>
    <col min="5657" max="5657" width="10.140625" customWidth="1"/>
    <col min="5658" max="5658" width="6.140625" customWidth="1"/>
    <col min="5897" max="5897" width="5.140625" customWidth="1"/>
    <col min="5898" max="5898" width="38.42578125" customWidth="1"/>
    <col min="5899" max="5899" width="34.28515625" customWidth="1"/>
    <col min="5900" max="5900" width="12.42578125" customWidth="1"/>
    <col min="5903" max="5903" width="9.42578125" customWidth="1"/>
    <col min="5904" max="5904" width="8.85546875" customWidth="1"/>
    <col min="5906" max="5906" width="9.140625" customWidth="1"/>
    <col min="5907" max="5909" width="9.85546875" customWidth="1"/>
    <col min="5911" max="5911" width="11.28515625" customWidth="1"/>
    <col min="5913" max="5913" width="10.140625" customWidth="1"/>
    <col min="5914" max="5914" width="6.140625" customWidth="1"/>
    <col min="6153" max="6153" width="5.140625" customWidth="1"/>
    <col min="6154" max="6154" width="38.42578125" customWidth="1"/>
    <col min="6155" max="6155" width="34.28515625" customWidth="1"/>
    <col min="6156" max="6156" width="12.42578125" customWidth="1"/>
    <col min="6159" max="6159" width="9.42578125" customWidth="1"/>
    <col min="6160" max="6160" width="8.85546875" customWidth="1"/>
    <col min="6162" max="6162" width="9.140625" customWidth="1"/>
    <col min="6163" max="6165" width="9.85546875" customWidth="1"/>
    <col min="6167" max="6167" width="11.28515625" customWidth="1"/>
    <col min="6169" max="6169" width="10.140625" customWidth="1"/>
    <col min="6170" max="6170" width="6.140625" customWidth="1"/>
    <col min="6409" max="6409" width="5.140625" customWidth="1"/>
    <col min="6410" max="6410" width="38.42578125" customWidth="1"/>
    <col min="6411" max="6411" width="34.28515625" customWidth="1"/>
    <col min="6412" max="6412" width="12.42578125" customWidth="1"/>
    <col min="6415" max="6415" width="9.42578125" customWidth="1"/>
    <col min="6416" max="6416" width="8.85546875" customWidth="1"/>
    <col min="6418" max="6418" width="9.140625" customWidth="1"/>
    <col min="6419" max="6421" width="9.85546875" customWidth="1"/>
    <col min="6423" max="6423" width="11.28515625" customWidth="1"/>
    <col min="6425" max="6425" width="10.140625" customWidth="1"/>
    <col min="6426" max="6426" width="6.140625" customWidth="1"/>
    <col min="6665" max="6665" width="5.140625" customWidth="1"/>
    <col min="6666" max="6666" width="38.42578125" customWidth="1"/>
    <col min="6667" max="6667" width="34.28515625" customWidth="1"/>
    <col min="6668" max="6668" width="12.42578125" customWidth="1"/>
    <col min="6671" max="6671" width="9.42578125" customWidth="1"/>
    <col min="6672" max="6672" width="8.85546875" customWidth="1"/>
    <col min="6674" max="6674" width="9.140625" customWidth="1"/>
    <col min="6675" max="6677" width="9.85546875" customWidth="1"/>
    <col min="6679" max="6679" width="11.28515625" customWidth="1"/>
    <col min="6681" max="6681" width="10.140625" customWidth="1"/>
    <col min="6682" max="6682" width="6.140625" customWidth="1"/>
    <col min="6921" max="6921" width="5.140625" customWidth="1"/>
    <col min="6922" max="6922" width="38.42578125" customWidth="1"/>
    <col min="6923" max="6923" width="34.28515625" customWidth="1"/>
    <col min="6924" max="6924" width="12.42578125" customWidth="1"/>
    <col min="6927" max="6927" width="9.42578125" customWidth="1"/>
    <col min="6928" max="6928" width="8.85546875" customWidth="1"/>
    <col min="6930" max="6930" width="9.140625" customWidth="1"/>
    <col min="6931" max="6933" width="9.85546875" customWidth="1"/>
    <col min="6935" max="6935" width="11.28515625" customWidth="1"/>
    <col min="6937" max="6937" width="10.140625" customWidth="1"/>
    <col min="6938" max="6938" width="6.140625" customWidth="1"/>
    <col min="7177" max="7177" width="5.140625" customWidth="1"/>
    <col min="7178" max="7178" width="38.42578125" customWidth="1"/>
    <col min="7179" max="7179" width="34.28515625" customWidth="1"/>
    <col min="7180" max="7180" width="12.42578125" customWidth="1"/>
    <col min="7183" max="7183" width="9.42578125" customWidth="1"/>
    <col min="7184" max="7184" width="8.85546875" customWidth="1"/>
    <col min="7186" max="7186" width="9.140625" customWidth="1"/>
    <col min="7187" max="7189" width="9.85546875" customWidth="1"/>
    <col min="7191" max="7191" width="11.28515625" customWidth="1"/>
    <col min="7193" max="7193" width="10.140625" customWidth="1"/>
    <col min="7194" max="7194" width="6.140625" customWidth="1"/>
    <col min="7433" max="7433" width="5.140625" customWidth="1"/>
    <col min="7434" max="7434" width="38.42578125" customWidth="1"/>
    <col min="7435" max="7435" width="34.28515625" customWidth="1"/>
    <col min="7436" max="7436" width="12.42578125" customWidth="1"/>
    <col min="7439" max="7439" width="9.42578125" customWidth="1"/>
    <col min="7440" max="7440" width="8.85546875" customWidth="1"/>
    <col min="7442" max="7442" width="9.140625" customWidth="1"/>
    <col min="7443" max="7445" width="9.85546875" customWidth="1"/>
    <col min="7447" max="7447" width="11.28515625" customWidth="1"/>
    <col min="7449" max="7449" width="10.140625" customWidth="1"/>
    <col min="7450" max="7450" width="6.140625" customWidth="1"/>
    <col min="7689" max="7689" width="5.140625" customWidth="1"/>
    <col min="7690" max="7690" width="38.42578125" customWidth="1"/>
    <col min="7691" max="7691" width="34.28515625" customWidth="1"/>
    <col min="7692" max="7692" width="12.42578125" customWidth="1"/>
    <col min="7695" max="7695" width="9.42578125" customWidth="1"/>
    <col min="7696" max="7696" width="8.85546875" customWidth="1"/>
    <col min="7698" max="7698" width="9.140625" customWidth="1"/>
    <col min="7699" max="7701" width="9.85546875" customWidth="1"/>
    <col min="7703" max="7703" width="11.28515625" customWidth="1"/>
    <col min="7705" max="7705" width="10.140625" customWidth="1"/>
    <col min="7706" max="7706" width="6.140625" customWidth="1"/>
    <col min="7945" max="7945" width="5.140625" customWidth="1"/>
    <col min="7946" max="7946" width="38.42578125" customWidth="1"/>
    <col min="7947" max="7947" width="34.28515625" customWidth="1"/>
    <col min="7948" max="7948" width="12.42578125" customWidth="1"/>
    <col min="7951" max="7951" width="9.42578125" customWidth="1"/>
    <col min="7952" max="7952" width="8.85546875" customWidth="1"/>
    <col min="7954" max="7954" width="9.140625" customWidth="1"/>
    <col min="7955" max="7957" width="9.85546875" customWidth="1"/>
    <col min="7959" max="7959" width="11.28515625" customWidth="1"/>
    <col min="7961" max="7961" width="10.140625" customWidth="1"/>
    <col min="7962" max="7962" width="6.140625" customWidth="1"/>
    <col min="8201" max="8201" width="5.140625" customWidth="1"/>
    <col min="8202" max="8202" width="38.42578125" customWidth="1"/>
    <col min="8203" max="8203" width="34.28515625" customWidth="1"/>
    <col min="8204" max="8204" width="12.42578125" customWidth="1"/>
    <col min="8207" max="8207" width="9.42578125" customWidth="1"/>
    <col min="8208" max="8208" width="8.85546875" customWidth="1"/>
    <col min="8210" max="8210" width="9.140625" customWidth="1"/>
    <col min="8211" max="8213" width="9.85546875" customWidth="1"/>
    <col min="8215" max="8215" width="11.28515625" customWidth="1"/>
    <col min="8217" max="8217" width="10.140625" customWidth="1"/>
    <col min="8218" max="8218" width="6.140625" customWidth="1"/>
    <col min="8457" max="8457" width="5.140625" customWidth="1"/>
    <col min="8458" max="8458" width="38.42578125" customWidth="1"/>
    <col min="8459" max="8459" width="34.28515625" customWidth="1"/>
    <col min="8460" max="8460" width="12.42578125" customWidth="1"/>
    <col min="8463" max="8463" width="9.42578125" customWidth="1"/>
    <col min="8464" max="8464" width="8.85546875" customWidth="1"/>
    <col min="8466" max="8466" width="9.140625" customWidth="1"/>
    <col min="8467" max="8469" width="9.85546875" customWidth="1"/>
    <col min="8471" max="8471" width="11.28515625" customWidth="1"/>
    <col min="8473" max="8473" width="10.140625" customWidth="1"/>
    <col min="8474" max="8474" width="6.140625" customWidth="1"/>
    <col min="8713" max="8713" width="5.140625" customWidth="1"/>
    <col min="8714" max="8714" width="38.42578125" customWidth="1"/>
    <col min="8715" max="8715" width="34.28515625" customWidth="1"/>
    <col min="8716" max="8716" width="12.42578125" customWidth="1"/>
    <col min="8719" max="8719" width="9.42578125" customWidth="1"/>
    <col min="8720" max="8720" width="8.85546875" customWidth="1"/>
    <col min="8722" max="8722" width="9.140625" customWidth="1"/>
    <col min="8723" max="8725" width="9.85546875" customWidth="1"/>
    <col min="8727" max="8727" width="11.28515625" customWidth="1"/>
    <col min="8729" max="8729" width="10.140625" customWidth="1"/>
    <col min="8730" max="8730" width="6.140625" customWidth="1"/>
    <col min="8969" max="8969" width="5.140625" customWidth="1"/>
    <col min="8970" max="8970" width="38.42578125" customWidth="1"/>
    <col min="8971" max="8971" width="34.28515625" customWidth="1"/>
    <col min="8972" max="8972" width="12.42578125" customWidth="1"/>
    <col min="8975" max="8975" width="9.42578125" customWidth="1"/>
    <col min="8976" max="8976" width="8.85546875" customWidth="1"/>
    <col min="8978" max="8978" width="9.140625" customWidth="1"/>
    <col min="8979" max="8981" width="9.85546875" customWidth="1"/>
    <col min="8983" max="8983" width="11.28515625" customWidth="1"/>
    <col min="8985" max="8985" width="10.140625" customWidth="1"/>
    <col min="8986" max="8986" width="6.140625" customWidth="1"/>
    <col min="9225" max="9225" width="5.140625" customWidth="1"/>
    <col min="9226" max="9226" width="38.42578125" customWidth="1"/>
    <col min="9227" max="9227" width="34.28515625" customWidth="1"/>
    <col min="9228" max="9228" width="12.42578125" customWidth="1"/>
    <col min="9231" max="9231" width="9.42578125" customWidth="1"/>
    <col min="9232" max="9232" width="8.85546875" customWidth="1"/>
    <col min="9234" max="9234" width="9.140625" customWidth="1"/>
    <col min="9235" max="9237" width="9.85546875" customWidth="1"/>
    <col min="9239" max="9239" width="11.28515625" customWidth="1"/>
    <col min="9241" max="9241" width="10.140625" customWidth="1"/>
    <col min="9242" max="9242" width="6.140625" customWidth="1"/>
    <col min="9481" max="9481" width="5.140625" customWidth="1"/>
    <col min="9482" max="9482" width="38.42578125" customWidth="1"/>
    <col min="9483" max="9483" width="34.28515625" customWidth="1"/>
    <col min="9484" max="9484" width="12.42578125" customWidth="1"/>
    <col min="9487" max="9487" width="9.42578125" customWidth="1"/>
    <col min="9488" max="9488" width="8.85546875" customWidth="1"/>
    <col min="9490" max="9490" width="9.140625" customWidth="1"/>
    <col min="9491" max="9493" width="9.85546875" customWidth="1"/>
    <col min="9495" max="9495" width="11.28515625" customWidth="1"/>
    <col min="9497" max="9497" width="10.140625" customWidth="1"/>
    <col min="9498" max="9498" width="6.140625" customWidth="1"/>
    <col min="9737" max="9737" width="5.140625" customWidth="1"/>
    <col min="9738" max="9738" width="38.42578125" customWidth="1"/>
    <col min="9739" max="9739" width="34.28515625" customWidth="1"/>
    <col min="9740" max="9740" width="12.42578125" customWidth="1"/>
    <col min="9743" max="9743" width="9.42578125" customWidth="1"/>
    <col min="9744" max="9744" width="8.85546875" customWidth="1"/>
    <col min="9746" max="9746" width="9.140625" customWidth="1"/>
    <col min="9747" max="9749" width="9.85546875" customWidth="1"/>
    <col min="9751" max="9751" width="11.28515625" customWidth="1"/>
    <col min="9753" max="9753" width="10.140625" customWidth="1"/>
    <col min="9754" max="9754" width="6.140625" customWidth="1"/>
    <col min="9993" max="9993" width="5.140625" customWidth="1"/>
    <col min="9994" max="9994" width="38.42578125" customWidth="1"/>
    <col min="9995" max="9995" width="34.28515625" customWidth="1"/>
    <col min="9996" max="9996" width="12.42578125" customWidth="1"/>
    <col min="9999" max="9999" width="9.42578125" customWidth="1"/>
    <col min="10000" max="10000" width="8.85546875" customWidth="1"/>
    <col min="10002" max="10002" width="9.140625" customWidth="1"/>
    <col min="10003" max="10005" width="9.85546875" customWidth="1"/>
    <col min="10007" max="10007" width="11.28515625" customWidth="1"/>
    <col min="10009" max="10009" width="10.140625" customWidth="1"/>
    <col min="10010" max="10010" width="6.140625" customWidth="1"/>
    <col min="10249" max="10249" width="5.140625" customWidth="1"/>
    <col min="10250" max="10250" width="38.42578125" customWidth="1"/>
    <col min="10251" max="10251" width="34.28515625" customWidth="1"/>
    <col min="10252" max="10252" width="12.42578125" customWidth="1"/>
    <col min="10255" max="10255" width="9.42578125" customWidth="1"/>
    <col min="10256" max="10256" width="8.85546875" customWidth="1"/>
    <col min="10258" max="10258" width="9.140625" customWidth="1"/>
    <col min="10259" max="10261" width="9.85546875" customWidth="1"/>
    <col min="10263" max="10263" width="11.28515625" customWidth="1"/>
    <col min="10265" max="10265" width="10.140625" customWidth="1"/>
    <col min="10266" max="10266" width="6.140625" customWidth="1"/>
    <col min="10505" max="10505" width="5.140625" customWidth="1"/>
    <col min="10506" max="10506" width="38.42578125" customWidth="1"/>
    <col min="10507" max="10507" width="34.28515625" customWidth="1"/>
    <col min="10508" max="10508" width="12.42578125" customWidth="1"/>
    <col min="10511" max="10511" width="9.42578125" customWidth="1"/>
    <col min="10512" max="10512" width="8.85546875" customWidth="1"/>
    <col min="10514" max="10514" width="9.140625" customWidth="1"/>
    <col min="10515" max="10517" width="9.85546875" customWidth="1"/>
    <col min="10519" max="10519" width="11.28515625" customWidth="1"/>
    <col min="10521" max="10521" width="10.140625" customWidth="1"/>
    <col min="10522" max="10522" width="6.140625" customWidth="1"/>
    <col min="10761" max="10761" width="5.140625" customWidth="1"/>
    <col min="10762" max="10762" width="38.42578125" customWidth="1"/>
    <col min="10763" max="10763" width="34.28515625" customWidth="1"/>
    <col min="10764" max="10764" width="12.42578125" customWidth="1"/>
    <col min="10767" max="10767" width="9.42578125" customWidth="1"/>
    <col min="10768" max="10768" width="8.85546875" customWidth="1"/>
    <col min="10770" max="10770" width="9.140625" customWidth="1"/>
    <col min="10771" max="10773" width="9.85546875" customWidth="1"/>
    <col min="10775" max="10775" width="11.28515625" customWidth="1"/>
    <col min="10777" max="10777" width="10.140625" customWidth="1"/>
    <col min="10778" max="10778" width="6.140625" customWidth="1"/>
    <col min="11017" max="11017" width="5.140625" customWidth="1"/>
    <col min="11018" max="11018" width="38.42578125" customWidth="1"/>
    <col min="11019" max="11019" width="34.28515625" customWidth="1"/>
    <col min="11020" max="11020" width="12.42578125" customWidth="1"/>
    <col min="11023" max="11023" width="9.42578125" customWidth="1"/>
    <col min="11024" max="11024" width="8.85546875" customWidth="1"/>
    <col min="11026" max="11026" width="9.140625" customWidth="1"/>
    <col min="11027" max="11029" width="9.85546875" customWidth="1"/>
    <col min="11031" max="11031" width="11.28515625" customWidth="1"/>
    <col min="11033" max="11033" width="10.140625" customWidth="1"/>
    <col min="11034" max="11034" width="6.140625" customWidth="1"/>
    <col min="11273" max="11273" width="5.140625" customWidth="1"/>
    <col min="11274" max="11274" width="38.42578125" customWidth="1"/>
    <col min="11275" max="11275" width="34.28515625" customWidth="1"/>
    <col min="11276" max="11276" width="12.42578125" customWidth="1"/>
    <col min="11279" max="11279" width="9.42578125" customWidth="1"/>
    <col min="11280" max="11280" width="8.85546875" customWidth="1"/>
    <col min="11282" max="11282" width="9.140625" customWidth="1"/>
    <col min="11283" max="11285" width="9.85546875" customWidth="1"/>
    <col min="11287" max="11287" width="11.28515625" customWidth="1"/>
    <col min="11289" max="11289" width="10.140625" customWidth="1"/>
    <col min="11290" max="11290" width="6.140625" customWidth="1"/>
    <col min="11529" max="11529" width="5.140625" customWidth="1"/>
    <col min="11530" max="11530" width="38.42578125" customWidth="1"/>
    <col min="11531" max="11531" width="34.28515625" customWidth="1"/>
    <col min="11532" max="11532" width="12.42578125" customWidth="1"/>
    <col min="11535" max="11535" width="9.42578125" customWidth="1"/>
    <col min="11536" max="11536" width="8.85546875" customWidth="1"/>
    <col min="11538" max="11538" width="9.140625" customWidth="1"/>
    <col min="11539" max="11541" width="9.85546875" customWidth="1"/>
    <col min="11543" max="11543" width="11.28515625" customWidth="1"/>
    <col min="11545" max="11545" width="10.140625" customWidth="1"/>
    <col min="11546" max="11546" width="6.140625" customWidth="1"/>
    <col min="11785" max="11785" width="5.140625" customWidth="1"/>
    <col min="11786" max="11786" width="38.42578125" customWidth="1"/>
    <col min="11787" max="11787" width="34.28515625" customWidth="1"/>
    <col min="11788" max="11788" width="12.42578125" customWidth="1"/>
    <col min="11791" max="11791" width="9.42578125" customWidth="1"/>
    <col min="11792" max="11792" width="8.85546875" customWidth="1"/>
    <col min="11794" max="11794" width="9.140625" customWidth="1"/>
    <col min="11795" max="11797" width="9.85546875" customWidth="1"/>
    <col min="11799" max="11799" width="11.28515625" customWidth="1"/>
    <col min="11801" max="11801" width="10.140625" customWidth="1"/>
    <col min="11802" max="11802" width="6.140625" customWidth="1"/>
    <col min="12041" max="12041" width="5.140625" customWidth="1"/>
    <col min="12042" max="12042" width="38.42578125" customWidth="1"/>
    <col min="12043" max="12043" width="34.28515625" customWidth="1"/>
    <col min="12044" max="12044" width="12.42578125" customWidth="1"/>
    <col min="12047" max="12047" width="9.42578125" customWidth="1"/>
    <col min="12048" max="12048" width="8.85546875" customWidth="1"/>
    <col min="12050" max="12050" width="9.140625" customWidth="1"/>
    <col min="12051" max="12053" width="9.85546875" customWidth="1"/>
    <col min="12055" max="12055" width="11.28515625" customWidth="1"/>
    <col min="12057" max="12057" width="10.140625" customWidth="1"/>
    <col min="12058" max="12058" width="6.140625" customWidth="1"/>
    <col min="12297" max="12297" width="5.140625" customWidth="1"/>
    <col min="12298" max="12298" width="38.42578125" customWidth="1"/>
    <col min="12299" max="12299" width="34.28515625" customWidth="1"/>
    <col min="12300" max="12300" width="12.42578125" customWidth="1"/>
    <col min="12303" max="12303" width="9.42578125" customWidth="1"/>
    <col min="12304" max="12304" width="8.85546875" customWidth="1"/>
    <col min="12306" max="12306" width="9.140625" customWidth="1"/>
    <col min="12307" max="12309" width="9.85546875" customWidth="1"/>
    <col min="12311" max="12311" width="11.28515625" customWidth="1"/>
    <col min="12313" max="12313" width="10.140625" customWidth="1"/>
    <col min="12314" max="12314" width="6.140625" customWidth="1"/>
    <col min="12553" max="12553" width="5.140625" customWidth="1"/>
    <col min="12554" max="12554" width="38.42578125" customWidth="1"/>
    <col min="12555" max="12555" width="34.28515625" customWidth="1"/>
    <col min="12556" max="12556" width="12.42578125" customWidth="1"/>
    <col min="12559" max="12559" width="9.42578125" customWidth="1"/>
    <col min="12560" max="12560" width="8.85546875" customWidth="1"/>
    <col min="12562" max="12562" width="9.140625" customWidth="1"/>
    <col min="12563" max="12565" width="9.85546875" customWidth="1"/>
    <col min="12567" max="12567" width="11.28515625" customWidth="1"/>
    <col min="12569" max="12569" width="10.140625" customWidth="1"/>
    <col min="12570" max="12570" width="6.140625" customWidth="1"/>
    <col min="12809" max="12809" width="5.140625" customWidth="1"/>
    <col min="12810" max="12810" width="38.42578125" customWidth="1"/>
    <col min="12811" max="12811" width="34.28515625" customWidth="1"/>
    <col min="12812" max="12812" width="12.42578125" customWidth="1"/>
    <col min="12815" max="12815" width="9.42578125" customWidth="1"/>
    <col min="12816" max="12816" width="8.85546875" customWidth="1"/>
    <col min="12818" max="12818" width="9.140625" customWidth="1"/>
    <col min="12819" max="12821" width="9.85546875" customWidth="1"/>
    <col min="12823" max="12823" width="11.28515625" customWidth="1"/>
    <col min="12825" max="12825" width="10.140625" customWidth="1"/>
    <col min="12826" max="12826" width="6.140625" customWidth="1"/>
    <col min="13065" max="13065" width="5.140625" customWidth="1"/>
    <col min="13066" max="13066" width="38.42578125" customWidth="1"/>
    <col min="13067" max="13067" width="34.28515625" customWidth="1"/>
    <col min="13068" max="13068" width="12.42578125" customWidth="1"/>
    <col min="13071" max="13071" width="9.42578125" customWidth="1"/>
    <col min="13072" max="13072" width="8.85546875" customWidth="1"/>
    <col min="13074" max="13074" width="9.140625" customWidth="1"/>
    <col min="13075" max="13077" width="9.85546875" customWidth="1"/>
    <col min="13079" max="13079" width="11.28515625" customWidth="1"/>
    <col min="13081" max="13081" width="10.140625" customWidth="1"/>
    <col min="13082" max="13082" width="6.140625" customWidth="1"/>
    <col min="13321" max="13321" width="5.140625" customWidth="1"/>
    <col min="13322" max="13322" width="38.42578125" customWidth="1"/>
    <col min="13323" max="13323" width="34.28515625" customWidth="1"/>
    <col min="13324" max="13324" width="12.42578125" customWidth="1"/>
    <col min="13327" max="13327" width="9.42578125" customWidth="1"/>
    <col min="13328" max="13328" width="8.85546875" customWidth="1"/>
    <col min="13330" max="13330" width="9.140625" customWidth="1"/>
    <col min="13331" max="13333" width="9.85546875" customWidth="1"/>
    <col min="13335" max="13335" width="11.28515625" customWidth="1"/>
    <col min="13337" max="13337" width="10.140625" customWidth="1"/>
    <col min="13338" max="13338" width="6.140625" customWidth="1"/>
    <col min="13577" max="13577" width="5.140625" customWidth="1"/>
    <col min="13578" max="13578" width="38.42578125" customWidth="1"/>
    <col min="13579" max="13579" width="34.28515625" customWidth="1"/>
    <col min="13580" max="13580" width="12.42578125" customWidth="1"/>
    <col min="13583" max="13583" width="9.42578125" customWidth="1"/>
    <col min="13584" max="13584" width="8.85546875" customWidth="1"/>
    <col min="13586" max="13586" width="9.140625" customWidth="1"/>
    <col min="13587" max="13589" width="9.85546875" customWidth="1"/>
    <col min="13591" max="13591" width="11.28515625" customWidth="1"/>
    <col min="13593" max="13593" width="10.140625" customWidth="1"/>
    <col min="13594" max="13594" width="6.140625" customWidth="1"/>
    <col min="13833" max="13833" width="5.140625" customWidth="1"/>
    <col min="13834" max="13834" width="38.42578125" customWidth="1"/>
    <col min="13835" max="13835" width="34.28515625" customWidth="1"/>
    <col min="13836" max="13836" width="12.42578125" customWidth="1"/>
    <col min="13839" max="13839" width="9.42578125" customWidth="1"/>
    <col min="13840" max="13840" width="8.85546875" customWidth="1"/>
    <col min="13842" max="13842" width="9.140625" customWidth="1"/>
    <col min="13843" max="13845" width="9.85546875" customWidth="1"/>
    <col min="13847" max="13847" width="11.28515625" customWidth="1"/>
    <col min="13849" max="13849" width="10.140625" customWidth="1"/>
    <col min="13850" max="13850" width="6.140625" customWidth="1"/>
    <col min="14089" max="14089" width="5.140625" customWidth="1"/>
    <col min="14090" max="14090" width="38.42578125" customWidth="1"/>
    <col min="14091" max="14091" width="34.28515625" customWidth="1"/>
    <col min="14092" max="14092" width="12.42578125" customWidth="1"/>
    <col min="14095" max="14095" width="9.42578125" customWidth="1"/>
    <col min="14096" max="14096" width="8.85546875" customWidth="1"/>
    <col min="14098" max="14098" width="9.140625" customWidth="1"/>
    <col min="14099" max="14101" width="9.85546875" customWidth="1"/>
    <col min="14103" max="14103" width="11.28515625" customWidth="1"/>
    <col min="14105" max="14105" width="10.140625" customWidth="1"/>
    <col min="14106" max="14106" width="6.140625" customWidth="1"/>
    <col min="14345" max="14345" width="5.140625" customWidth="1"/>
    <col min="14346" max="14346" width="38.42578125" customWidth="1"/>
    <col min="14347" max="14347" width="34.28515625" customWidth="1"/>
    <col min="14348" max="14348" width="12.42578125" customWidth="1"/>
    <col min="14351" max="14351" width="9.42578125" customWidth="1"/>
    <col min="14352" max="14352" width="8.85546875" customWidth="1"/>
    <col min="14354" max="14354" width="9.140625" customWidth="1"/>
    <col min="14355" max="14357" width="9.85546875" customWidth="1"/>
    <col min="14359" max="14359" width="11.28515625" customWidth="1"/>
    <col min="14361" max="14361" width="10.140625" customWidth="1"/>
    <col min="14362" max="14362" width="6.140625" customWidth="1"/>
    <col min="14601" max="14601" width="5.140625" customWidth="1"/>
    <col min="14602" max="14602" width="38.42578125" customWidth="1"/>
    <col min="14603" max="14603" width="34.28515625" customWidth="1"/>
    <col min="14604" max="14604" width="12.42578125" customWidth="1"/>
    <col min="14607" max="14607" width="9.42578125" customWidth="1"/>
    <col min="14608" max="14608" width="8.85546875" customWidth="1"/>
    <col min="14610" max="14610" width="9.140625" customWidth="1"/>
    <col min="14611" max="14613" width="9.85546875" customWidth="1"/>
    <col min="14615" max="14615" width="11.28515625" customWidth="1"/>
    <col min="14617" max="14617" width="10.140625" customWidth="1"/>
    <col min="14618" max="14618" width="6.140625" customWidth="1"/>
    <col min="14857" max="14857" width="5.140625" customWidth="1"/>
    <col min="14858" max="14858" width="38.42578125" customWidth="1"/>
    <col min="14859" max="14859" width="34.28515625" customWidth="1"/>
    <col min="14860" max="14860" width="12.42578125" customWidth="1"/>
    <col min="14863" max="14863" width="9.42578125" customWidth="1"/>
    <col min="14864" max="14864" width="8.85546875" customWidth="1"/>
    <col min="14866" max="14866" width="9.140625" customWidth="1"/>
    <col min="14867" max="14869" width="9.85546875" customWidth="1"/>
    <col min="14871" max="14871" width="11.28515625" customWidth="1"/>
    <col min="14873" max="14873" width="10.140625" customWidth="1"/>
    <col min="14874" max="14874" width="6.140625" customWidth="1"/>
    <col min="15113" max="15113" width="5.140625" customWidth="1"/>
    <col min="15114" max="15114" width="38.42578125" customWidth="1"/>
    <col min="15115" max="15115" width="34.28515625" customWidth="1"/>
    <col min="15116" max="15116" width="12.42578125" customWidth="1"/>
    <col min="15119" max="15119" width="9.42578125" customWidth="1"/>
    <col min="15120" max="15120" width="8.85546875" customWidth="1"/>
    <col min="15122" max="15122" width="9.140625" customWidth="1"/>
    <col min="15123" max="15125" width="9.85546875" customWidth="1"/>
    <col min="15127" max="15127" width="11.28515625" customWidth="1"/>
    <col min="15129" max="15129" width="10.140625" customWidth="1"/>
    <col min="15130" max="15130" width="6.140625" customWidth="1"/>
    <col min="15369" max="15369" width="5.140625" customWidth="1"/>
    <col min="15370" max="15370" width="38.42578125" customWidth="1"/>
    <col min="15371" max="15371" width="34.28515625" customWidth="1"/>
    <col min="15372" max="15372" width="12.42578125" customWidth="1"/>
    <col min="15375" max="15375" width="9.42578125" customWidth="1"/>
    <col min="15376" max="15376" width="8.85546875" customWidth="1"/>
    <col min="15378" max="15378" width="9.140625" customWidth="1"/>
    <col min="15379" max="15381" width="9.85546875" customWidth="1"/>
    <col min="15383" max="15383" width="11.28515625" customWidth="1"/>
    <col min="15385" max="15385" width="10.140625" customWidth="1"/>
    <col min="15386" max="15386" width="6.140625" customWidth="1"/>
    <col min="15625" max="15625" width="5.140625" customWidth="1"/>
    <col min="15626" max="15626" width="38.42578125" customWidth="1"/>
    <col min="15627" max="15627" width="34.28515625" customWidth="1"/>
    <col min="15628" max="15628" width="12.42578125" customWidth="1"/>
    <col min="15631" max="15631" width="9.42578125" customWidth="1"/>
    <col min="15632" max="15632" width="8.85546875" customWidth="1"/>
    <col min="15634" max="15634" width="9.140625" customWidth="1"/>
    <col min="15635" max="15637" width="9.85546875" customWidth="1"/>
    <col min="15639" max="15639" width="11.28515625" customWidth="1"/>
    <col min="15641" max="15641" width="10.140625" customWidth="1"/>
    <col min="15642" max="15642" width="6.140625" customWidth="1"/>
    <col min="15881" max="15881" width="5.140625" customWidth="1"/>
    <col min="15882" max="15882" width="38.42578125" customWidth="1"/>
    <col min="15883" max="15883" width="34.28515625" customWidth="1"/>
    <col min="15884" max="15884" width="12.42578125" customWidth="1"/>
    <col min="15887" max="15887" width="9.42578125" customWidth="1"/>
    <col min="15888" max="15888" width="8.85546875" customWidth="1"/>
    <col min="15890" max="15890" width="9.140625" customWidth="1"/>
    <col min="15891" max="15893" width="9.85546875" customWidth="1"/>
    <col min="15895" max="15895" width="11.28515625" customWidth="1"/>
    <col min="15897" max="15897" width="10.140625" customWidth="1"/>
    <col min="15898" max="15898" width="6.140625" customWidth="1"/>
    <col min="16137" max="16137" width="5.140625" customWidth="1"/>
    <col min="16138" max="16138" width="38.42578125" customWidth="1"/>
    <col min="16139" max="16139" width="34.28515625" customWidth="1"/>
    <col min="16140" max="16140" width="12.42578125" customWidth="1"/>
    <col min="16143" max="16143" width="9.42578125" customWidth="1"/>
    <col min="16144" max="16144" width="8.85546875" customWidth="1"/>
    <col min="16146" max="16146" width="9.140625" customWidth="1"/>
    <col min="16147" max="16149" width="9.85546875" customWidth="1"/>
    <col min="16151" max="16151" width="11.28515625" customWidth="1"/>
    <col min="16153" max="16153" width="10.140625" customWidth="1"/>
    <col min="16154" max="16154" width="6.140625" customWidth="1"/>
  </cols>
  <sheetData>
    <row r="1" spans="1:26" ht="18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8" x14ac:dyDescent="0.25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8" x14ac:dyDescent="0.25">
      <c r="A3" s="68" t="s">
        <v>178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65.25" customHeight="1" x14ac:dyDescent="0.25">
      <c r="A4" s="1" t="s">
        <v>1</v>
      </c>
      <c r="B4" s="2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4</v>
      </c>
      <c r="H4" s="3" t="s">
        <v>6</v>
      </c>
      <c r="I4" s="3" t="s">
        <v>5</v>
      </c>
      <c r="J4" s="3" t="s">
        <v>7</v>
      </c>
      <c r="K4" s="3" t="s">
        <v>74</v>
      </c>
      <c r="L4" s="3" t="s">
        <v>8</v>
      </c>
      <c r="M4" s="3" t="s">
        <v>9</v>
      </c>
      <c r="N4" s="3" t="s">
        <v>10</v>
      </c>
      <c r="O4" s="3" t="s">
        <v>11</v>
      </c>
      <c r="P4" s="21" t="s">
        <v>172</v>
      </c>
      <c r="Q4" s="21" t="s">
        <v>168</v>
      </c>
      <c r="R4" s="21" t="s">
        <v>12</v>
      </c>
      <c r="S4" s="21" t="s">
        <v>68</v>
      </c>
      <c r="T4" s="26" t="s">
        <v>76</v>
      </c>
      <c r="U4" s="26" t="s">
        <v>177</v>
      </c>
      <c r="V4" s="28" t="s">
        <v>176</v>
      </c>
      <c r="W4" s="21" t="s">
        <v>69</v>
      </c>
      <c r="X4" s="3" t="s">
        <v>13</v>
      </c>
      <c r="Y4" s="3" t="s">
        <v>14</v>
      </c>
      <c r="Z4" s="3" t="s">
        <v>15</v>
      </c>
    </row>
    <row r="5" spans="1:26" x14ac:dyDescent="0.25">
      <c r="A5" s="4"/>
      <c r="B5" s="5"/>
      <c r="C5" s="5"/>
      <c r="D5" s="5"/>
      <c r="E5" s="5"/>
      <c r="F5" s="5"/>
      <c r="G5" s="4"/>
      <c r="H5" s="6"/>
      <c r="I5" s="4"/>
      <c r="J5" s="7"/>
      <c r="K5" s="6"/>
      <c r="L5" s="6"/>
      <c r="M5" s="6"/>
      <c r="N5" s="4"/>
      <c r="O5" s="4"/>
      <c r="P5" s="8"/>
      <c r="Q5" s="8"/>
      <c r="R5" s="8"/>
      <c r="S5" s="8"/>
      <c r="T5" s="8"/>
      <c r="U5" s="50"/>
      <c r="V5" s="27"/>
      <c r="W5" s="8"/>
      <c r="X5" s="9"/>
      <c r="Y5" s="9"/>
      <c r="Z5" s="9"/>
    </row>
    <row r="6" spans="1:26" x14ac:dyDescent="0.25">
      <c r="A6" s="10">
        <v>1</v>
      </c>
      <c r="B6" s="22" t="s">
        <v>18</v>
      </c>
      <c r="C6" s="11" t="s">
        <v>70</v>
      </c>
      <c r="D6" s="38" t="s">
        <v>99</v>
      </c>
      <c r="E6" s="11" t="s">
        <v>100</v>
      </c>
      <c r="F6" s="41">
        <v>401010686790</v>
      </c>
      <c r="G6" s="54" t="s">
        <v>17</v>
      </c>
      <c r="H6" s="49">
        <v>733</v>
      </c>
      <c r="I6" s="49">
        <f>(H6/30)*30</f>
        <v>733</v>
      </c>
      <c r="J6" s="45">
        <f>ROUND((I6*8.33%),2)</f>
        <v>61.06</v>
      </c>
      <c r="K6" s="55">
        <f>I6+J6</f>
        <v>794.06</v>
      </c>
      <c r="L6" s="49">
        <f>K6</f>
        <v>794.06</v>
      </c>
      <c r="M6" s="49">
        <f t="shared" ref="M6:M49" si="0">ROUND(I6*11.15%,2)</f>
        <v>81.73</v>
      </c>
      <c r="N6" s="49">
        <f t="shared" ref="N6:N49" si="1">ROUND(I6*11.35%,2)</f>
        <v>83.2</v>
      </c>
      <c r="O6" s="34"/>
      <c r="P6" s="35"/>
      <c r="Q6" s="35"/>
      <c r="R6" s="35"/>
      <c r="S6" s="35"/>
      <c r="T6" s="35"/>
      <c r="U6" s="35"/>
      <c r="V6" s="60"/>
      <c r="W6" s="35"/>
      <c r="X6" s="49">
        <f t="shared" ref="X6:X49" si="2">SUM(N6:W6)</f>
        <v>83.2</v>
      </c>
      <c r="Y6" s="46">
        <f t="shared" ref="Y6:Y49" si="3">L6-X6</f>
        <v>710.8599999999999</v>
      </c>
      <c r="Z6" s="20">
        <f t="shared" ref="Z6:Z49" si="4">A6</f>
        <v>1</v>
      </c>
    </row>
    <row r="7" spans="1:26" x14ac:dyDescent="0.25">
      <c r="A7" s="10">
        <v>2</v>
      </c>
      <c r="B7" s="24" t="s">
        <v>39</v>
      </c>
      <c r="C7" s="11" t="s">
        <v>70</v>
      </c>
      <c r="D7" s="38" t="s">
        <v>101</v>
      </c>
      <c r="E7" s="11" t="s">
        <v>102</v>
      </c>
      <c r="F7" s="41">
        <v>2901005322</v>
      </c>
      <c r="G7" s="54" t="s">
        <v>17</v>
      </c>
      <c r="H7" s="49">
        <v>733</v>
      </c>
      <c r="I7" s="49">
        <f t="shared" ref="I7:I49" si="5">(H7/30)*30</f>
        <v>733</v>
      </c>
      <c r="J7" s="45">
        <v>0</v>
      </c>
      <c r="K7" s="55">
        <f t="shared" ref="K7:K49" si="6">I7+J7</f>
        <v>733</v>
      </c>
      <c r="L7" s="49">
        <f t="shared" ref="L7:L49" si="7">K7</f>
        <v>733</v>
      </c>
      <c r="M7" s="49">
        <f t="shared" si="0"/>
        <v>81.73</v>
      </c>
      <c r="N7" s="49">
        <f t="shared" si="1"/>
        <v>83.2</v>
      </c>
      <c r="O7" s="34"/>
      <c r="P7" s="34"/>
      <c r="Q7" s="49">
        <v>312.02</v>
      </c>
      <c r="R7" s="34"/>
      <c r="S7" s="34"/>
      <c r="T7" s="61"/>
      <c r="U7" s="59"/>
      <c r="V7" s="45">
        <v>0.39</v>
      </c>
      <c r="W7" s="61"/>
      <c r="X7" s="49">
        <f t="shared" si="2"/>
        <v>395.60999999999996</v>
      </c>
      <c r="Y7" s="46">
        <f t="shared" si="3"/>
        <v>337.39000000000004</v>
      </c>
      <c r="Z7" s="20">
        <f t="shared" si="4"/>
        <v>2</v>
      </c>
    </row>
    <row r="8" spans="1:26" x14ac:dyDescent="0.25">
      <c r="A8" s="10">
        <v>3</v>
      </c>
      <c r="B8" s="22" t="s">
        <v>16</v>
      </c>
      <c r="C8" s="11" t="s">
        <v>70</v>
      </c>
      <c r="D8" s="38" t="s">
        <v>103</v>
      </c>
      <c r="E8" s="11" t="s">
        <v>104</v>
      </c>
      <c r="F8" s="41">
        <v>11600581</v>
      </c>
      <c r="G8" s="54" t="s">
        <v>17</v>
      </c>
      <c r="H8" s="49">
        <v>733</v>
      </c>
      <c r="I8" s="49">
        <f t="shared" si="5"/>
        <v>733</v>
      </c>
      <c r="J8" s="45">
        <f>ROUND((I8*8.33%),2)</f>
        <v>61.06</v>
      </c>
      <c r="K8" s="55">
        <f t="shared" si="6"/>
        <v>794.06</v>
      </c>
      <c r="L8" s="49">
        <f>K8</f>
        <v>794.06</v>
      </c>
      <c r="M8" s="49">
        <f t="shared" si="0"/>
        <v>81.73</v>
      </c>
      <c r="N8" s="49">
        <f t="shared" si="1"/>
        <v>83.2</v>
      </c>
      <c r="O8" s="34"/>
      <c r="P8" s="46">
        <v>57.61</v>
      </c>
      <c r="Q8" s="35"/>
      <c r="R8" s="46">
        <v>5</v>
      </c>
      <c r="S8" s="35"/>
      <c r="T8" s="35"/>
      <c r="U8" s="35"/>
      <c r="V8" s="35"/>
      <c r="W8" s="35"/>
      <c r="X8" s="49">
        <f t="shared" si="2"/>
        <v>145.81</v>
      </c>
      <c r="Y8" s="46">
        <f t="shared" si="3"/>
        <v>648.25</v>
      </c>
      <c r="Z8" s="20">
        <f t="shared" si="4"/>
        <v>3</v>
      </c>
    </row>
    <row r="9" spans="1:26" x14ac:dyDescent="0.25">
      <c r="A9" s="52">
        <v>4</v>
      </c>
      <c r="B9" s="22" t="s">
        <v>20</v>
      </c>
      <c r="C9" s="11" t="s">
        <v>70</v>
      </c>
      <c r="D9" s="38" t="s">
        <v>105</v>
      </c>
      <c r="E9" s="11" t="s">
        <v>100</v>
      </c>
      <c r="F9" s="41">
        <v>401010418420</v>
      </c>
      <c r="G9" s="54" t="s">
        <v>17</v>
      </c>
      <c r="H9" s="49">
        <v>733</v>
      </c>
      <c r="I9" s="49">
        <f t="shared" si="5"/>
        <v>733</v>
      </c>
      <c r="J9" s="45">
        <f>ROUND((I9*8.33%),2)</f>
        <v>61.06</v>
      </c>
      <c r="K9" s="55">
        <f t="shared" si="6"/>
        <v>794.06</v>
      </c>
      <c r="L9" s="49">
        <f t="shared" si="7"/>
        <v>794.06</v>
      </c>
      <c r="M9" s="49">
        <f t="shared" si="0"/>
        <v>81.73</v>
      </c>
      <c r="N9" s="49">
        <f t="shared" si="1"/>
        <v>83.2</v>
      </c>
      <c r="O9" s="34"/>
      <c r="P9" s="46">
        <v>82.26</v>
      </c>
      <c r="Q9" s="35"/>
      <c r="R9" s="35"/>
      <c r="S9" s="35"/>
      <c r="T9" s="35"/>
      <c r="U9" s="35"/>
      <c r="V9" s="46">
        <f>2.38+34.03</f>
        <v>36.410000000000004</v>
      </c>
      <c r="W9" s="35"/>
      <c r="X9" s="49">
        <f t="shared" si="2"/>
        <v>201.87</v>
      </c>
      <c r="Y9" s="46">
        <f t="shared" si="3"/>
        <v>592.18999999999994</v>
      </c>
      <c r="Z9" s="20">
        <f t="shared" si="4"/>
        <v>4</v>
      </c>
    </row>
    <row r="10" spans="1:26" x14ac:dyDescent="0.25">
      <c r="A10" s="52">
        <v>5</v>
      </c>
      <c r="B10" s="24" t="s">
        <v>72</v>
      </c>
      <c r="C10" s="11" t="s">
        <v>73</v>
      </c>
      <c r="D10" s="38" t="s">
        <v>106</v>
      </c>
      <c r="E10" s="11" t="s">
        <v>100</v>
      </c>
      <c r="F10" s="41">
        <v>401010351411</v>
      </c>
      <c r="G10" s="54" t="s">
        <v>17</v>
      </c>
      <c r="H10" s="49">
        <v>986</v>
      </c>
      <c r="I10" s="49">
        <f>(H10/30)*30</f>
        <v>986</v>
      </c>
      <c r="J10" s="59"/>
      <c r="K10" s="55">
        <f t="shared" si="6"/>
        <v>986</v>
      </c>
      <c r="L10" s="49">
        <f t="shared" si="7"/>
        <v>986</v>
      </c>
      <c r="M10" s="49">
        <f t="shared" si="0"/>
        <v>109.94</v>
      </c>
      <c r="N10" s="49">
        <f t="shared" si="1"/>
        <v>111.91</v>
      </c>
      <c r="O10" s="34"/>
      <c r="P10" s="34"/>
      <c r="Q10" s="34"/>
      <c r="R10" s="34"/>
      <c r="S10" s="34"/>
      <c r="T10" s="61"/>
      <c r="U10" s="59"/>
      <c r="V10" s="61"/>
      <c r="W10" s="61"/>
      <c r="X10" s="49">
        <f t="shared" si="2"/>
        <v>111.91</v>
      </c>
      <c r="Y10" s="46">
        <f t="shared" si="3"/>
        <v>874.09</v>
      </c>
      <c r="Z10" s="20">
        <f t="shared" si="4"/>
        <v>5</v>
      </c>
    </row>
    <row r="11" spans="1:26" x14ac:dyDescent="0.25">
      <c r="A11" s="10">
        <v>6</v>
      </c>
      <c r="B11" s="22" t="s">
        <v>92</v>
      </c>
      <c r="C11" s="11" t="s">
        <v>93</v>
      </c>
      <c r="D11" s="38" t="s">
        <v>107</v>
      </c>
      <c r="E11" s="11" t="s">
        <v>100</v>
      </c>
      <c r="F11" s="41">
        <v>410010000281</v>
      </c>
      <c r="G11" s="54" t="s">
        <v>17</v>
      </c>
      <c r="H11" s="49">
        <v>733</v>
      </c>
      <c r="I11" s="49">
        <f>(H11/30)*30</f>
        <v>733</v>
      </c>
      <c r="J11" s="59"/>
      <c r="K11" s="55">
        <f t="shared" si="6"/>
        <v>733</v>
      </c>
      <c r="L11" s="49">
        <f t="shared" si="7"/>
        <v>733</v>
      </c>
      <c r="M11" s="49">
        <f t="shared" si="0"/>
        <v>81.73</v>
      </c>
      <c r="N11" s="49">
        <f>ROUND(I11*11.35%,2)</f>
        <v>83.2</v>
      </c>
      <c r="O11" s="34"/>
      <c r="P11" s="34"/>
      <c r="Q11" s="34"/>
      <c r="R11" s="34"/>
      <c r="S11" s="34"/>
      <c r="T11" s="61"/>
      <c r="U11" s="59"/>
      <c r="V11" s="61"/>
      <c r="W11" s="61"/>
      <c r="X11" s="49">
        <f t="shared" si="2"/>
        <v>83.2</v>
      </c>
      <c r="Y11" s="46">
        <f t="shared" si="3"/>
        <v>649.79999999999995</v>
      </c>
      <c r="Z11" s="20">
        <f t="shared" si="4"/>
        <v>6</v>
      </c>
    </row>
    <row r="12" spans="1:26" x14ac:dyDescent="0.25">
      <c r="A12" s="52">
        <v>7</v>
      </c>
      <c r="B12" s="22" t="s">
        <v>40</v>
      </c>
      <c r="C12" s="11" t="s">
        <v>96</v>
      </c>
      <c r="D12" s="38" t="s">
        <v>108</v>
      </c>
      <c r="E12" s="11" t="s">
        <v>109</v>
      </c>
      <c r="F12" s="38" t="s">
        <v>110</v>
      </c>
      <c r="G12" s="54" t="s">
        <v>17</v>
      </c>
      <c r="H12" s="49">
        <v>901</v>
      </c>
      <c r="I12" s="49">
        <f t="shared" si="5"/>
        <v>901</v>
      </c>
      <c r="J12" s="59"/>
      <c r="K12" s="55">
        <f t="shared" si="6"/>
        <v>901</v>
      </c>
      <c r="L12" s="49">
        <f t="shared" si="7"/>
        <v>901</v>
      </c>
      <c r="M12" s="49">
        <f t="shared" si="0"/>
        <v>100.46</v>
      </c>
      <c r="N12" s="49">
        <f t="shared" si="1"/>
        <v>102.26</v>
      </c>
      <c r="O12" s="34"/>
      <c r="P12" s="35"/>
      <c r="Q12" s="35"/>
      <c r="R12" s="35"/>
      <c r="S12" s="35"/>
      <c r="T12" s="35"/>
      <c r="U12" s="35"/>
      <c r="V12" s="35"/>
      <c r="W12" s="35"/>
      <c r="X12" s="49">
        <f t="shared" si="2"/>
        <v>102.26</v>
      </c>
      <c r="Y12" s="46">
        <f t="shared" si="3"/>
        <v>798.74</v>
      </c>
      <c r="Z12" s="20">
        <f t="shared" si="4"/>
        <v>7</v>
      </c>
    </row>
    <row r="13" spans="1:26" x14ac:dyDescent="0.25">
      <c r="A13" s="52">
        <v>8</v>
      </c>
      <c r="B13" s="24" t="s">
        <v>48</v>
      </c>
      <c r="C13" s="11" t="s">
        <v>70</v>
      </c>
      <c r="D13" s="38" t="s">
        <v>111</v>
      </c>
      <c r="E13" s="11" t="s">
        <v>109</v>
      </c>
      <c r="F13" s="38" t="s">
        <v>112</v>
      </c>
      <c r="G13" s="54" t="s">
        <v>17</v>
      </c>
      <c r="H13" s="49">
        <v>986</v>
      </c>
      <c r="I13" s="49">
        <f t="shared" si="5"/>
        <v>986</v>
      </c>
      <c r="J13" s="45">
        <f t="shared" ref="J13:J22" si="8">ROUND((I13*8.33%),2)</f>
        <v>82.13</v>
      </c>
      <c r="K13" s="55">
        <f t="shared" si="6"/>
        <v>1068.1300000000001</v>
      </c>
      <c r="L13" s="49">
        <f t="shared" si="7"/>
        <v>1068.1300000000001</v>
      </c>
      <c r="M13" s="49">
        <f t="shared" si="0"/>
        <v>109.94</v>
      </c>
      <c r="N13" s="49">
        <f t="shared" si="1"/>
        <v>111.91</v>
      </c>
      <c r="O13" s="34"/>
      <c r="P13" s="35"/>
      <c r="Q13" s="35"/>
      <c r="R13" s="35"/>
      <c r="S13" s="35"/>
      <c r="T13" s="35"/>
      <c r="U13" s="35"/>
      <c r="V13" s="35"/>
      <c r="W13" s="35"/>
      <c r="X13" s="49">
        <f t="shared" si="2"/>
        <v>111.91</v>
      </c>
      <c r="Y13" s="46">
        <f t="shared" si="3"/>
        <v>956.22000000000014</v>
      </c>
      <c r="Z13" s="20">
        <f t="shared" si="4"/>
        <v>8</v>
      </c>
    </row>
    <row r="14" spans="1:26" x14ac:dyDescent="0.25">
      <c r="A14" s="10">
        <v>9</v>
      </c>
      <c r="B14" s="22" t="s">
        <v>21</v>
      </c>
      <c r="C14" s="11" t="s">
        <v>70</v>
      </c>
      <c r="D14" s="38" t="s">
        <v>113</v>
      </c>
      <c r="E14" s="11" t="s">
        <v>100</v>
      </c>
      <c r="F14" s="38" t="s">
        <v>114</v>
      </c>
      <c r="G14" s="54" t="s">
        <v>17</v>
      </c>
      <c r="H14" s="49">
        <v>817</v>
      </c>
      <c r="I14" s="49">
        <f t="shared" si="5"/>
        <v>817</v>
      </c>
      <c r="J14" s="45">
        <f t="shared" si="8"/>
        <v>68.06</v>
      </c>
      <c r="K14" s="55">
        <f t="shared" si="6"/>
        <v>885.06</v>
      </c>
      <c r="L14" s="49">
        <f t="shared" si="7"/>
        <v>885.06</v>
      </c>
      <c r="M14" s="49">
        <f t="shared" si="0"/>
        <v>91.1</v>
      </c>
      <c r="N14" s="49">
        <f t="shared" si="1"/>
        <v>92.73</v>
      </c>
      <c r="O14" s="34"/>
      <c r="P14" s="35"/>
      <c r="Q14" s="35"/>
      <c r="R14" s="35"/>
      <c r="S14" s="35"/>
      <c r="T14" s="35"/>
      <c r="U14" s="35"/>
      <c r="V14" s="35"/>
      <c r="W14" s="35"/>
      <c r="X14" s="49">
        <f t="shared" si="2"/>
        <v>92.73</v>
      </c>
      <c r="Y14" s="46">
        <f t="shared" si="3"/>
        <v>792.32999999999993</v>
      </c>
      <c r="Z14" s="20">
        <f t="shared" si="4"/>
        <v>9</v>
      </c>
    </row>
    <row r="15" spans="1:26" x14ac:dyDescent="0.25">
      <c r="A15" s="10">
        <v>10</v>
      </c>
      <c r="B15" s="24" t="s">
        <v>94</v>
      </c>
      <c r="C15" s="11" t="s">
        <v>95</v>
      </c>
      <c r="D15" s="38" t="s">
        <v>115</v>
      </c>
      <c r="E15" s="11" t="s">
        <v>104</v>
      </c>
      <c r="F15" s="38" t="s">
        <v>116</v>
      </c>
      <c r="G15" s="54" t="s">
        <v>17</v>
      </c>
      <c r="H15" s="49">
        <v>901</v>
      </c>
      <c r="I15" s="49">
        <f t="shared" ref="I15" si="9">(H15/30)*30</f>
        <v>901</v>
      </c>
      <c r="J15" s="45">
        <f>ROUND((I15*8.33%),2)</f>
        <v>75.05</v>
      </c>
      <c r="K15" s="55">
        <f t="shared" ref="K15" si="10">I15+J15</f>
        <v>976.05</v>
      </c>
      <c r="L15" s="49">
        <f t="shared" ref="L15" si="11">K15</f>
        <v>976.05</v>
      </c>
      <c r="M15" s="49">
        <f t="shared" ref="M15" si="12">ROUND(I15*11.15%,2)</f>
        <v>100.46</v>
      </c>
      <c r="N15" s="49">
        <f t="shared" ref="N15" si="13">ROUND(I15*11.35%,2)</f>
        <v>102.26</v>
      </c>
      <c r="O15" s="34"/>
      <c r="P15" s="35"/>
      <c r="Q15" s="35"/>
      <c r="R15" s="35"/>
      <c r="S15" s="35"/>
      <c r="T15" s="35"/>
      <c r="U15" s="35"/>
      <c r="V15" s="35"/>
      <c r="W15" s="35"/>
      <c r="X15" s="49">
        <f t="shared" si="2"/>
        <v>102.26</v>
      </c>
      <c r="Y15" s="46">
        <f t="shared" si="3"/>
        <v>873.79</v>
      </c>
      <c r="Z15" s="20">
        <f t="shared" si="4"/>
        <v>10</v>
      </c>
    </row>
    <row r="16" spans="1:26" x14ac:dyDescent="0.25">
      <c r="A16" s="10">
        <v>11</v>
      </c>
      <c r="B16" s="22" t="s">
        <v>22</v>
      </c>
      <c r="C16" s="11" t="s">
        <v>70</v>
      </c>
      <c r="D16" s="38" t="s">
        <v>117</v>
      </c>
      <c r="E16" s="11" t="s">
        <v>102</v>
      </c>
      <c r="F16" s="38" t="s">
        <v>118</v>
      </c>
      <c r="G16" s="54" t="s">
        <v>17</v>
      </c>
      <c r="H16" s="49">
        <v>733</v>
      </c>
      <c r="I16" s="49">
        <f t="shared" si="5"/>
        <v>733</v>
      </c>
      <c r="J16" s="45">
        <v>0</v>
      </c>
      <c r="K16" s="55">
        <f t="shared" si="6"/>
        <v>733</v>
      </c>
      <c r="L16" s="49">
        <f t="shared" si="7"/>
        <v>733</v>
      </c>
      <c r="M16" s="49">
        <f t="shared" si="0"/>
        <v>81.73</v>
      </c>
      <c r="N16" s="49">
        <f t="shared" si="1"/>
        <v>83.2</v>
      </c>
      <c r="O16" s="34"/>
      <c r="P16" s="46">
        <v>87.57</v>
      </c>
      <c r="Q16" s="35"/>
      <c r="R16" s="46">
        <v>12.34</v>
      </c>
      <c r="S16" s="35"/>
      <c r="T16" s="35"/>
      <c r="U16" s="35"/>
      <c r="V16" s="35"/>
      <c r="W16" s="35"/>
      <c r="X16" s="49">
        <f t="shared" si="2"/>
        <v>183.10999999999999</v>
      </c>
      <c r="Y16" s="46">
        <f t="shared" si="3"/>
        <v>549.89</v>
      </c>
      <c r="Z16" s="20">
        <f t="shared" si="4"/>
        <v>11</v>
      </c>
    </row>
    <row r="17" spans="1:26" x14ac:dyDescent="0.25">
      <c r="A17" s="10">
        <v>12</v>
      </c>
      <c r="B17" s="22" t="s">
        <v>23</v>
      </c>
      <c r="C17" s="11" t="s">
        <v>65</v>
      </c>
      <c r="D17" s="38" t="s">
        <v>119</v>
      </c>
      <c r="E17" s="11" t="s">
        <v>102</v>
      </c>
      <c r="F17" s="38" t="s">
        <v>120</v>
      </c>
      <c r="G17" s="54" t="s">
        <v>17</v>
      </c>
      <c r="H17" s="49">
        <v>2034</v>
      </c>
      <c r="I17" s="49">
        <f t="shared" si="5"/>
        <v>2034</v>
      </c>
      <c r="J17" s="45">
        <f t="shared" si="8"/>
        <v>169.43</v>
      </c>
      <c r="K17" s="55">
        <f t="shared" si="6"/>
        <v>2203.4299999999998</v>
      </c>
      <c r="L17" s="49">
        <f t="shared" si="7"/>
        <v>2203.4299999999998</v>
      </c>
      <c r="M17" s="49">
        <f t="shared" si="0"/>
        <v>226.79</v>
      </c>
      <c r="N17" s="49">
        <f t="shared" si="1"/>
        <v>230.86</v>
      </c>
      <c r="O17" s="34"/>
      <c r="P17" s="35"/>
      <c r="Q17" s="35"/>
      <c r="R17" s="46">
        <v>20</v>
      </c>
      <c r="S17" s="35"/>
      <c r="T17" s="35"/>
      <c r="U17" s="35"/>
      <c r="V17" s="35"/>
      <c r="W17" s="46">
        <v>45.03</v>
      </c>
      <c r="X17" s="49">
        <f t="shared" si="2"/>
        <v>295.89</v>
      </c>
      <c r="Y17" s="46">
        <f t="shared" si="3"/>
        <v>1907.54</v>
      </c>
      <c r="Z17" s="20">
        <f t="shared" si="4"/>
        <v>12</v>
      </c>
    </row>
    <row r="18" spans="1:26" x14ac:dyDescent="0.25">
      <c r="A18" s="10">
        <v>13</v>
      </c>
      <c r="B18" s="22" t="s">
        <v>24</v>
      </c>
      <c r="C18" s="11" t="s">
        <v>66</v>
      </c>
      <c r="D18" s="38" t="s">
        <v>121</v>
      </c>
      <c r="E18" s="11" t="s">
        <v>102</v>
      </c>
      <c r="F18" s="38" t="s">
        <v>122</v>
      </c>
      <c r="G18" s="54" t="s">
        <v>17</v>
      </c>
      <c r="H18" s="49">
        <v>2034</v>
      </c>
      <c r="I18" s="49">
        <f t="shared" si="5"/>
        <v>2034</v>
      </c>
      <c r="J18" s="45">
        <f t="shared" si="8"/>
        <v>169.43</v>
      </c>
      <c r="K18" s="55">
        <f t="shared" si="6"/>
        <v>2203.4299999999998</v>
      </c>
      <c r="L18" s="49">
        <f t="shared" si="7"/>
        <v>2203.4299999999998</v>
      </c>
      <c r="M18" s="49">
        <f t="shared" si="0"/>
        <v>226.79</v>
      </c>
      <c r="N18" s="49">
        <f t="shared" si="1"/>
        <v>230.86</v>
      </c>
      <c r="O18" s="49">
        <v>666.67</v>
      </c>
      <c r="P18" s="35"/>
      <c r="Q18" s="35"/>
      <c r="R18" s="46">
        <v>20</v>
      </c>
      <c r="S18" s="35"/>
      <c r="T18" s="46">
        <v>117.04</v>
      </c>
      <c r="U18" s="35"/>
      <c r="V18" s="35"/>
      <c r="W18" s="46">
        <v>28.1</v>
      </c>
      <c r="X18" s="49">
        <f t="shared" si="2"/>
        <v>1062.6699999999998</v>
      </c>
      <c r="Y18" s="46">
        <f t="shared" si="3"/>
        <v>1140.76</v>
      </c>
      <c r="Z18" s="20">
        <f t="shared" si="4"/>
        <v>13</v>
      </c>
    </row>
    <row r="19" spans="1:26" x14ac:dyDescent="0.25">
      <c r="A19" s="10">
        <v>14</v>
      </c>
      <c r="B19" s="25" t="s">
        <v>25</v>
      </c>
      <c r="C19" s="11" t="s">
        <v>70</v>
      </c>
      <c r="D19" s="38" t="s">
        <v>123</v>
      </c>
      <c r="E19" s="11" t="s">
        <v>102</v>
      </c>
      <c r="F19" s="38" t="s">
        <v>124</v>
      </c>
      <c r="G19" s="54" t="s">
        <v>17</v>
      </c>
      <c r="H19" s="49">
        <v>733</v>
      </c>
      <c r="I19" s="49">
        <f t="shared" si="5"/>
        <v>733</v>
      </c>
      <c r="J19" s="45">
        <f t="shared" si="8"/>
        <v>61.06</v>
      </c>
      <c r="K19" s="55">
        <f t="shared" si="6"/>
        <v>794.06</v>
      </c>
      <c r="L19" s="49">
        <f t="shared" si="7"/>
        <v>794.06</v>
      </c>
      <c r="M19" s="49">
        <f t="shared" si="0"/>
        <v>81.73</v>
      </c>
      <c r="N19" s="49">
        <f t="shared" si="1"/>
        <v>83.2</v>
      </c>
      <c r="O19" s="34"/>
      <c r="P19" s="35"/>
      <c r="Q19" s="35"/>
      <c r="R19" s="46">
        <v>5</v>
      </c>
      <c r="S19" s="35"/>
      <c r="T19" s="35"/>
      <c r="U19" s="35"/>
      <c r="V19" s="35"/>
      <c r="W19" s="35"/>
      <c r="X19" s="49">
        <f t="shared" si="2"/>
        <v>88.2</v>
      </c>
      <c r="Y19" s="46">
        <f t="shared" si="3"/>
        <v>705.8599999999999</v>
      </c>
      <c r="Z19" s="20">
        <f t="shared" si="4"/>
        <v>14</v>
      </c>
    </row>
    <row r="20" spans="1:26" x14ac:dyDescent="0.25">
      <c r="A20" s="52">
        <v>15</v>
      </c>
      <c r="B20" s="25" t="s">
        <v>26</v>
      </c>
      <c r="C20" s="11" t="s">
        <v>70</v>
      </c>
      <c r="D20" s="38" t="s">
        <v>125</v>
      </c>
      <c r="E20" s="11" t="s">
        <v>102</v>
      </c>
      <c r="F20" s="38" t="s">
        <v>126</v>
      </c>
      <c r="G20" s="54" t="s">
        <v>49</v>
      </c>
      <c r="H20" s="49">
        <v>733</v>
      </c>
      <c r="I20" s="49">
        <f t="shared" si="5"/>
        <v>733</v>
      </c>
      <c r="J20" s="45">
        <f t="shared" si="8"/>
        <v>61.06</v>
      </c>
      <c r="K20" s="55">
        <f t="shared" si="6"/>
        <v>794.06</v>
      </c>
      <c r="L20" s="49">
        <f t="shared" si="7"/>
        <v>794.06</v>
      </c>
      <c r="M20" s="49">
        <f t="shared" si="0"/>
        <v>81.73</v>
      </c>
      <c r="N20" s="49">
        <f t="shared" si="1"/>
        <v>83.2</v>
      </c>
      <c r="O20" s="34"/>
      <c r="P20" s="35"/>
      <c r="Q20" s="35"/>
      <c r="R20" s="35"/>
      <c r="S20" s="35"/>
      <c r="T20" s="35"/>
      <c r="U20" s="35"/>
      <c r="V20" s="35"/>
      <c r="W20" s="35"/>
      <c r="X20" s="49">
        <f t="shared" si="2"/>
        <v>83.2</v>
      </c>
      <c r="Y20" s="46">
        <f t="shared" si="3"/>
        <v>710.8599999999999</v>
      </c>
      <c r="Z20" s="20">
        <f t="shared" si="4"/>
        <v>15</v>
      </c>
    </row>
    <row r="21" spans="1:26" x14ac:dyDescent="0.25">
      <c r="A21" s="10">
        <v>16</v>
      </c>
      <c r="B21" s="25" t="s">
        <v>58</v>
      </c>
      <c r="C21" s="11" t="s">
        <v>70</v>
      </c>
      <c r="D21" s="38" t="s">
        <v>127</v>
      </c>
      <c r="E21" s="11" t="s">
        <v>128</v>
      </c>
      <c r="F21" s="38" t="s">
        <v>129</v>
      </c>
      <c r="G21" s="54" t="s">
        <v>17</v>
      </c>
      <c r="H21" s="49">
        <v>1412</v>
      </c>
      <c r="I21" s="49">
        <f t="shared" si="5"/>
        <v>1412</v>
      </c>
      <c r="J21" s="45">
        <v>0</v>
      </c>
      <c r="K21" s="55">
        <f t="shared" si="6"/>
        <v>1412</v>
      </c>
      <c r="L21" s="49">
        <f t="shared" si="7"/>
        <v>1412</v>
      </c>
      <c r="M21" s="49">
        <f t="shared" si="0"/>
        <v>157.44</v>
      </c>
      <c r="N21" s="49">
        <f t="shared" si="1"/>
        <v>160.26</v>
      </c>
      <c r="O21" s="34"/>
      <c r="P21" s="46">
        <v>203.89</v>
      </c>
      <c r="Q21" s="35"/>
      <c r="R21" s="35"/>
      <c r="S21" s="35"/>
      <c r="T21" s="35"/>
      <c r="U21" s="35"/>
      <c r="V21" s="46">
        <v>0.57999999999999996</v>
      </c>
      <c r="W21" s="35"/>
      <c r="X21" s="49">
        <f t="shared" si="2"/>
        <v>364.72999999999996</v>
      </c>
      <c r="Y21" s="46">
        <f t="shared" si="3"/>
        <v>1047.27</v>
      </c>
      <c r="Z21" s="20">
        <f t="shared" si="4"/>
        <v>16</v>
      </c>
    </row>
    <row r="22" spans="1:26" x14ac:dyDescent="0.25">
      <c r="A22" s="10">
        <v>17</v>
      </c>
      <c r="B22" s="25" t="s">
        <v>85</v>
      </c>
      <c r="C22" s="11" t="s">
        <v>59</v>
      </c>
      <c r="D22" s="38" t="s">
        <v>130</v>
      </c>
      <c r="E22" s="11" t="s">
        <v>102</v>
      </c>
      <c r="F22" s="38" t="s">
        <v>131</v>
      </c>
      <c r="G22" s="54" t="s">
        <v>17</v>
      </c>
      <c r="H22" s="49">
        <v>1212</v>
      </c>
      <c r="I22" s="49">
        <f t="shared" si="5"/>
        <v>1212</v>
      </c>
      <c r="J22" s="45">
        <f t="shared" si="8"/>
        <v>100.96</v>
      </c>
      <c r="K22" s="55">
        <f>I22+J22</f>
        <v>1312.96</v>
      </c>
      <c r="L22" s="49">
        <f t="shared" si="7"/>
        <v>1312.96</v>
      </c>
      <c r="M22" s="49">
        <f t="shared" si="0"/>
        <v>135.13999999999999</v>
      </c>
      <c r="N22" s="49">
        <f t="shared" si="1"/>
        <v>137.56</v>
      </c>
      <c r="O22" s="34"/>
      <c r="P22" s="35"/>
      <c r="Q22" s="35"/>
      <c r="R22" s="35"/>
      <c r="S22" s="35"/>
      <c r="T22" s="35"/>
      <c r="U22" s="35"/>
      <c r="V22" s="35"/>
      <c r="W22" s="35"/>
      <c r="X22" s="49">
        <f t="shared" si="2"/>
        <v>137.56</v>
      </c>
      <c r="Y22" s="46">
        <f t="shared" si="3"/>
        <v>1175.4000000000001</v>
      </c>
      <c r="Z22" s="20">
        <f t="shared" si="4"/>
        <v>17</v>
      </c>
    </row>
    <row r="23" spans="1:26" x14ac:dyDescent="0.25">
      <c r="A23" s="10">
        <v>18</v>
      </c>
      <c r="B23" s="25" t="s">
        <v>43</v>
      </c>
      <c r="C23" s="22" t="s">
        <v>56</v>
      </c>
      <c r="D23" s="39" t="s">
        <v>132</v>
      </c>
      <c r="E23" s="11" t="s">
        <v>102</v>
      </c>
      <c r="F23" s="39" t="s">
        <v>133</v>
      </c>
      <c r="G23" s="54" t="s">
        <v>17</v>
      </c>
      <c r="H23" s="49">
        <v>817</v>
      </c>
      <c r="I23" s="49">
        <f t="shared" si="5"/>
        <v>817</v>
      </c>
      <c r="J23" s="59"/>
      <c r="K23" s="55">
        <f t="shared" si="6"/>
        <v>817</v>
      </c>
      <c r="L23" s="49">
        <f t="shared" si="7"/>
        <v>817</v>
      </c>
      <c r="M23" s="49">
        <f t="shared" si="0"/>
        <v>91.1</v>
      </c>
      <c r="N23" s="49">
        <f t="shared" si="1"/>
        <v>92.73</v>
      </c>
      <c r="O23" s="34"/>
      <c r="P23" s="35"/>
      <c r="Q23" s="35"/>
      <c r="R23" s="35"/>
      <c r="S23" s="35"/>
      <c r="T23" s="35"/>
      <c r="U23" s="35"/>
      <c r="V23" s="35"/>
      <c r="W23" s="35"/>
      <c r="X23" s="49">
        <f t="shared" si="2"/>
        <v>92.73</v>
      </c>
      <c r="Y23" s="46">
        <f t="shared" si="3"/>
        <v>724.27</v>
      </c>
      <c r="Z23" s="20">
        <f t="shared" si="4"/>
        <v>18</v>
      </c>
    </row>
    <row r="24" spans="1:26" x14ac:dyDescent="0.25">
      <c r="A24" s="10">
        <v>19</v>
      </c>
      <c r="B24" s="22" t="s">
        <v>31</v>
      </c>
      <c r="C24" s="22" t="s">
        <v>97</v>
      </c>
      <c r="D24" s="39" t="s">
        <v>134</v>
      </c>
      <c r="E24" s="11" t="s">
        <v>102</v>
      </c>
      <c r="F24" s="39" t="s">
        <v>135</v>
      </c>
      <c r="G24" s="54" t="s">
        <v>17</v>
      </c>
      <c r="H24" s="49">
        <v>733</v>
      </c>
      <c r="I24" s="49">
        <f t="shared" si="5"/>
        <v>733</v>
      </c>
      <c r="J24" s="45">
        <f>ROUND((I24*8.33%),2)</f>
        <v>61.06</v>
      </c>
      <c r="K24" s="55">
        <f t="shared" si="6"/>
        <v>794.06</v>
      </c>
      <c r="L24" s="49">
        <f t="shared" si="7"/>
        <v>794.06</v>
      </c>
      <c r="M24" s="49">
        <f t="shared" si="0"/>
        <v>81.73</v>
      </c>
      <c r="N24" s="49">
        <f t="shared" si="1"/>
        <v>83.2</v>
      </c>
      <c r="O24" s="34"/>
      <c r="P24" s="35"/>
      <c r="Q24" s="35"/>
      <c r="R24" s="35"/>
      <c r="S24" s="35"/>
      <c r="T24" s="35"/>
      <c r="U24" s="35"/>
      <c r="V24" s="35"/>
      <c r="W24" s="35"/>
      <c r="X24" s="49">
        <f t="shared" si="2"/>
        <v>83.2</v>
      </c>
      <c r="Y24" s="46">
        <f t="shared" si="3"/>
        <v>710.8599999999999</v>
      </c>
      <c r="Z24" s="20">
        <f t="shared" si="4"/>
        <v>19</v>
      </c>
    </row>
    <row r="25" spans="1:26" x14ac:dyDescent="0.25">
      <c r="A25" s="10">
        <v>20</v>
      </c>
      <c r="B25" s="24" t="s">
        <v>45</v>
      </c>
      <c r="C25" s="24" t="s">
        <v>59</v>
      </c>
      <c r="D25" s="40" t="s">
        <v>136</v>
      </c>
      <c r="E25" s="11" t="s">
        <v>102</v>
      </c>
      <c r="F25" s="40" t="s">
        <v>137</v>
      </c>
      <c r="G25" s="54" t="s">
        <v>17</v>
      </c>
      <c r="H25" s="49">
        <v>1652</v>
      </c>
      <c r="I25" s="49">
        <f t="shared" si="5"/>
        <v>1652</v>
      </c>
      <c r="J25" s="45">
        <f>ROUND((I25*8.33%),2)</f>
        <v>137.61000000000001</v>
      </c>
      <c r="K25" s="55">
        <f t="shared" si="6"/>
        <v>1789.6100000000001</v>
      </c>
      <c r="L25" s="49">
        <f t="shared" si="7"/>
        <v>1789.6100000000001</v>
      </c>
      <c r="M25" s="49">
        <f t="shared" si="0"/>
        <v>184.2</v>
      </c>
      <c r="N25" s="49">
        <f t="shared" si="1"/>
        <v>187.5</v>
      </c>
      <c r="O25" s="34"/>
      <c r="P25" s="35"/>
      <c r="Q25" s="35"/>
      <c r="R25" s="35"/>
      <c r="S25" s="35"/>
      <c r="T25" s="35"/>
      <c r="U25" s="35"/>
      <c r="V25" s="35"/>
      <c r="W25" s="35"/>
      <c r="X25" s="49">
        <f t="shared" si="2"/>
        <v>187.5</v>
      </c>
      <c r="Y25" s="46">
        <f t="shared" si="3"/>
        <v>1602.1100000000001</v>
      </c>
      <c r="Z25" s="20">
        <f t="shared" si="4"/>
        <v>20</v>
      </c>
    </row>
    <row r="26" spans="1:26" ht="16.5" customHeight="1" x14ac:dyDescent="0.25">
      <c r="A26" s="10">
        <v>21</v>
      </c>
      <c r="B26" s="24" t="s">
        <v>47</v>
      </c>
      <c r="C26" s="24" t="s">
        <v>59</v>
      </c>
      <c r="D26" s="40" t="s">
        <v>138</v>
      </c>
      <c r="E26" s="24" t="s">
        <v>139</v>
      </c>
      <c r="F26" s="40" t="s">
        <v>140</v>
      </c>
      <c r="G26" s="54" t="s">
        <v>17</v>
      </c>
      <c r="H26" s="49">
        <v>1212</v>
      </c>
      <c r="I26" s="49">
        <f t="shared" si="5"/>
        <v>1212</v>
      </c>
      <c r="J26" s="45">
        <f>ROUND((I26*8.33%),2)</f>
        <v>100.96</v>
      </c>
      <c r="K26" s="55">
        <f t="shared" si="6"/>
        <v>1312.96</v>
      </c>
      <c r="L26" s="49">
        <f t="shared" si="7"/>
        <v>1312.96</v>
      </c>
      <c r="M26" s="49">
        <f t="shared" si="0"/>
        <v>135.13999999999999</v>
      </c>
      <c r="N26" s="49">
        <f t="shared" si="1"/>
        <v>137.56</v>
      </c>
      <c r="O26" s="34"/>
      <c r="P26" s="35"/>
      <c r="Q26" s="35"/>
      <c r="R26" s="35"/>
      <c r="S26" s="62"/>
      <c r="T26" s="35"/>
      <c r="U26" s="35"/>
      <c r="V26" s="35"/>
      <c r="W26" s="35"/>
      <c r="X26" s="49">
        <f t="shared" si="2"/>
        <v>137.56</v>
      </c>
      <c r="Y26" s="46">
        <f t="shared" si="3"/>
        <v>1175.4000000000001</v>
      </c>
      <c r="Z26" s="20">
        <f t="shared" si="4"/>
        <v>21</v>
      </c>
    </row>
    <row r="27" spans="1:26" x14ac:dyDescent="0.25">
      <c r="A27" s="10">
        <v>22</v>
      </c>
      <c r="B27" s="24" t="s">
        <v>46</v>
      </c>
      <c r="C27" s="24" t="s">
        <v>59</v>
      </c>
      <c r="D27" s="40" t="s">
        <v>141</v>
      </c>
      <c r="E27" s="11" t="s">
        <v>102</v>
      </c>
      <c r="F27" s="40" t="s">
        <v>142</v>
      </c>
      <c r="G27" s="54" t="s">
        <v>17</v>
      </c>
      <c r="H27" s="49">
        <v>1412</v>
      </c>
      <c r="I27" s="49">
        <f t="shared" si="5"/>
        <v>1412</v>
      </c>
      <c r="J27" s="45">
        <f>ROUND((I27*8.33%),2)</f>
        <v>117.62</v>
      </c>
      <c r="K27" s="55">
        <f t="shared" si="6"/>
        <v>1529.62</v>
      </c>
      <c r="L27" s="49">
        <f t="shared" si="7"/>
        <v>1529.62</v>
      </c>
      <c r="M27" s="49">
        <f t="shared" si="0"/>
        <v>157.44</v>
      </c>
      <c r="N27" s="49">
        <f t="shared" si="1"/>
        <v>160.26</v>
      </c>
      <c r="O27" s="34"/>
      <c r="P27" s="35"/>
      <c r="Q27" s="35"/>
      <c r="R27" s="35"/>
      <c r="S27" s="35"/>
      <c r="T27" s="35"/>
      <c r="U27" s="35"/>
      <c r="V27" s="35"/>
      <c r="W27" s="35"/>
      <c r="X27" s="49">
        <f t="shared" si="2"/>
        <v>160.26</v>
      </c>
      <c r="Y27" s="46">
        <f t="shared" si="3"/>
        <v>1369.36</v>
      </c>
      <c r="Z27" s="20">
        <f t="shared" si="4"/>
        <v>22</v>
      </c>
    </row>
    <row r="28" spans="1:26" x14ac:dyDescent="0.25">
      <c r="A28" s="10">
        <v>23</v>
      </c>
      <c r="B28" s="22" t="s">
        <v>79</v>
      </c>
      <c r="C28" s="11" t="s">
        <v>80</v>
      </c>
      <c r="D28" s="38" t="s">
        <v>143</v>
      </c>
      <c r="E28" s="11" t="s">
        <v>144</v>
      </c>
      <c r="F28" s="38" t="s">
        <v>145</v>
      </c>
      <c r="G28" s="54" t="s">
        <v>17</v>
      </c>
      <c r="H28" s="49">
        <v>1212</v>
      </c>
      <c r="I28" s="49">
        <f t="shared" si="5"/>
        <v>1212</v>
      </c>
      <c r="J28" s="59"/>
      <c r="K28" s="55">
        <f t="shared" si="6"/>
        <v>1212</v>
      </c>
      <c r="L28" s="49">
        <f t="shared" si="7"/>
        <v>1212</v>
      </c>
      <c r="M28" s="49">
        <f t="shared" si="0"/>
        <v>135.13999999999999</v>
      </c>
      <c r="N28" s="49">
        <f t="shared" si="1"/>
        <v>137.56</v>
      </c>
      <c r="O28" s="34"/>
      <c r="P28" s="35"/>
      <c r="Q28" s="35"/>
      <c r="R28" s="35"/>
      <c r="S28" s="35"/>
      <c r="T28" s="35"/>
      <c r="U28" s="35"/>
      <c r="V28" s="35"/>
      <c r="W28" s="35"/>
      <c r="X28" s="49">
        <f t="shared" si="2"/>
        <v>137.56</v>
      </c>
      <c r="Y28" s="46">
        <f t="shared" si="3"/>
        <v>1074.44</v>
      </c>
      <c r="Z28" s="20">
        <f t="shared" si="4"/>
        <v>23</v>
      </c>
    </row>
    <row r="29" spans="1:26" x14ac:dyDescent="0.25">
      <c r="A29" s="10">
        <v>24</v>
      </c>
      <c r="B29" s="24" t="s">
        <v>50</v>
      </c>
      <c r="C29" s="24" t="s">
        <v>173</v>
      </c>
      <c r="D29" s="57">
        <v>1103417109</v>
      </c>
      <c r="E29" s="58" t="s">
        <v>102</v>
      </c>
      <c r="F29" s="57">
        <v>2900383027</v>
      </c>
      <c r="G29" s="54" t="s">
        <v>17</v>
      </c>
      <c r="H29" s="49">
        <v>817</v>
      </c>
      <c r="I29" s="49">
        <f>(H29/30)*30</f>
        <v>817</v>
      </c>
      <c r="J29" s="45">
        <f>ROUND((I29*8.33%),2)</f>
        <v>68.06</v>
      </c>
      <c r="K29" s="55">
        <f t="shared" si="6"/>
        <v>885.06</v>
      </c>
      <c r="L29" s="49">
        <f t="shared" si="7"/>
        <v>885.06</v>
      </c>
      <c r="M29" s="49">
        <f t="shared" si="0"/>
        <v>91.1</v>
      </c>
      <c r="N29" s="49">
        <f t="shared" si="1"/>
        <v>92.73</v>
      </c>
      <c r="O29" s="34"/>
      <c r="P29" s="46">
        <v>128.49</v>
      </c>
      <c r="Q29" s="35"/>
      <c r="R29" s="35"/>
      <c r="S29" s="35"/>
      <c r="T29" s="35"/>
      <c r="U29" s="35"/>
      <c r="V29" s="35"/>
      <c r="W29" s="35"/>
      <c r="X29" s="49">
        <f t="shared" si="2"/>
        <v>221.22000000000003</v>
      </c>
      <c r="Y29" s="46">
        <f t="shared" si="3"/>
        <v>663.83999999999992</v>
      </c>
      <c r="Z29" s="20">
        <f t="shared" si="4"/>
        <v>24</v>
      </c>
    </row>
    <row r="30" spans="1:26" x14ac:dyDescent="0.25">
      <c r="A30" s="10">
        <v>25</v>
      </c>
      <c r="B30" s="22" t="s">
        <v>42</v>
      </c>
      <c r="C30" s="22" t="s">
        <v>170</v>
      </c>
      <c r="D30" s="39" t="s">
        <v>147</v>
      </c>
      <c r="E30" s="11" t="s">
        <v>102</v>
      </c>
      <c r="F30" s="43">
        <v>2901513267</v>
      </c>
      <c r="G30" s="54" t="s">
        <v>17</v>
      </c>
      <c r="H30" s="49">
        <v>622</v>
      </c>
      <c r="I30" s="49">
        <f t="shared" si="5"/>
        <v>622</v>
      </c>
      <c r="J30" s="59"/>
      <c r="K30" s="55">
        <f t="shared" si="6"/>
        <v>622</v>
      </c>
      <c r="L30" s="49">
        <f t="shared" si="7"/>
        <v>622</v>
      </c>
      <c r="M30" s="49">
        <f t="shared" si="0"/>
        <v>69.349999999999994</v>
      </c>
      <c r="N30" s="49">
        <f t="shared" si="1"/>
        <v>70.599999999999994</v>
      </c>
      <c r="O30" s="34"/>
      <c r="P30" s="35"/>
      <c r="Q30" s="35"/>
      <c r="R30" s="35"/>
      <c r="S30" s="35"/>
      <c r="T30" s="35"/>
      <c r="U30" s="35"/>
      <c r="V30" s="35"/>
      <c r="W30" s="35"/>
      <c r="X30" s="49">
        <f t="shared" si="2"/>
        <v>70.599999999999994</v>
      </c>
      <c r="Y30" s="46">
        <f t="shared" si="3"/>
        <v>551.4</v>
      </c>
      <c r="Z30" s="20">
        <f t="shared" si="4"/>
        <v>25</v>
      </c>
    </row>
    <row r="31" spans="1:26" x14ac:dyDescent="0.25">
      <c r="A31" s="10">
        <v>26</v>
      </c>
      <c r="B31" s="22" t="s">
        <v>71</v>
      </c>
      <c r="C31" s="11" t="s">
        <v>70</v>
      </c>
      <c r="D31" s="38" t="s">
        <v>148</v>
      </c>
      <c r="E31" s="11" t="s">
        <v>102</v>
      </c>
      <c r="F31" s="41">
        <v>2901271668</v>
      </c>
      <c r="G31" s="54" t="s">
        <v>17</v>
      </c>
      <c r="H31" s="49">
        <v>733</v>
      </c>
      <c r="I31" s="49">
        <f t="shared" si="5"/>
        <v>733</v>
      </c>
      <c r="J31" s="59"/>
      <c r="K31" s="55">
        <f t="shared" si="6"/>
        <v>733</v>
      </c>
      <c r="L31" s="49">
        <f t="shared" ref="L31" si="14">K31</f>
        <v>733</v>
      </c>
      <c r="M31" s="49">
        <f t="shared" si="0"/>
        <v>81.73</v>
      </c>
      <c r="N31" s="49">
        <f t="shared" si="1"/>
        <v>83.2</v>
      </c>
      <c r="O31" s="34"/>
      <c r="P31" s="35"/>
      <c r="Q31" s="35"/>
      <c r="R31" s="35"/>
      <c r="S31" s="35"/>
      <c r="T31" s="35"/>
      <c r="U31" s="35"/>
      <c r="V31" s="35"/>
      <c r="W31" s="35"/>
      <c r="X31" s="49">
        <f t="shared" si="2"/>
        <v>83.2</v>
      </c>
      <c r="Y31" s="46">
        <f t="shared" si="3"/>
        <v>649.79999999999995</v>
      </c>
      <c r="Z31" s="20">
        <f t="shared" si="4"/>
        <v>26</v>
      </c>
    </row>
    <row r="32" spans="1:26" x14ac:dyDescent="0.25">
      <c r="A32" s="10">
        <v>27</v>
      </c>
      <c r="B32" s="25" t="s">
        <v>27</v>
      </c>
      <c r="C32" s="11" t="s">
        <v>70</v>
      </c>
      <c r="D32" s="38" t="s">
        <v>149</v>
      </c>
      <c r="E32" s="11" t="s">
        <v>102</v>
      </c>
      <c r="F32" s="41">
        <v>2900864765</v>
      </c>
      <c r="G32" s="54" t="s">
        <v>17</v>
      </c>
      <c r="H32" s="49">
        <v>817</v>
      </c>
      <c r="I32" s="49">
        <f t="shared" si="5"/>
        <v>817</v>
      </c>
      <c r="J32" s="45">
        <f>ROUND((I32*8.33%),2)</f>
        <v>68.06</v>
      </c>
      <c r="K32" s="55">
        <f t="shared" si="6"/>
        <v>885.06</v>
      </c>
      <c r="L32" s="49">
        <f t="shared" si="7"/>
        <v>885.06</v>
      </c>
      <c r="M32" s="49">
        <f t="shared" si="0"/>
        <v>91.1</v>
      </c>
      <c r="N32" s="49">
        <f t="shared" si="1"/>
        <v>92.73</v>
      </c>
      <c r="O32" s="34"/>
      <c r="P32" s="35"/>
      <c r="Q32" s="35"/>
      <c r="R32" s="35"/>
      <c r="S32" s="35"/>
      <c r="T32" s="35"/>
      <c r="U32" s="35"/>
      <c r="V32" s="35"/>
      <c r="W32" s="35"/>
      <c r="X32" s="49">
        <f t="shared" si="2"/>
        <v>92.73</v>
      </c>
      <c r="Y32" s="46">
        <f t="shared" si="3"/>
        <v>792.32999999999993</v>
      </c>
      <c r="Z32" s="20">
        <f t="shared" si="4"/>
        <v>27</v>
      </c>
    </row>
    <row r="33" spans="1:28" x14ac:dyDescent="0.25">
      <c r="A33" s="10">
        <v>28</v>
      </c>
      <c r="B33" s="25" t="s">
        <v>63</v>
      </c>
      <c r="C33" s="12" t="s">
        <v>64</v>
      </c>
      <c r="D33" s="38" t="s">
        <v>150</v>
      </c>
      <c r="E33" s="11" t="s">
        <v>102</v>
      </c>
      <c r="F33" s="44">
        <v>2901614492</v>
      </c>
      <c r="G33" s="54" t="s">
        <v>17</v>
      </c>
      <c r="H33" s="49">
        <v>2034</v>
      </c>
      <c r="I33" s="49">
        <f t="shared" si="5"/>
        <v>2034</v>
      </c>
      <c r="J33" s="59"/>
      <c r="K33" s="55">
        <f t="shared" si="6"/>
        <v>2034</v>
      </c>
      <c r="L33" s="49">
        <f t="shared" si="7"/>
        <v>2034</v>
      </c>
      <c r="M33" s="49">
        <f t="shared" si="0"/>
        <v>226.79</v>
      </c>
      <c r="N33" s="49">
        <f t="shared" si="1"/>
        <v>230.86</v>
      </c>
      <c r="O33" s="34"/>
      <c r="P33" s="35"/>
      <c r="Q33" s="35"/>
      <c r="R33" s="46">
        <v>20</v>
      </c>
      <c r="S33" s="35"/>
      <c r="T33" s="35"/>
      <c r="U33" s="35"/>
      <c r="V33" s="35"/>
      <c r="W33" s="35"/>
      <c r="X33" s="49">
        <f t="shared" si="2"/>
        <v>250.86</v>
      </c>
      <c r="Y33" s="46">
        <f t="shared" si="3"/>
        <v>1783.1399999999999</v>
      </c>
      <c r="Z33" s="20">
        <f t="shared" si="4"/>
        <v>28</v>
      </c>
    </row>
    <row r="34" spans="1:28" x14ac:dyDescent="0.25">
      <c r="A34" s="10">
        <v>29</v>
      </c>
      <c r="B34" s="25" t="s">
        <v>28</v>
      </c>
      <c r="C34" s="11" t="s">
        <v>70</v>
      </c>
      <c r="D34" s="38" t="s">
        <v>151</v>
      </c>
      <c r="E34" s="11" t="s">
        <v>100</v>
      </c>
      <c r="F34" s="41">
        <v>401010479066</v>
      </c>
      <c r="G34" s="54" t="s">
        <v>19</v>
      </c>
      <c r="H34" s="49">
        <v>675</v>
      </c>
      <c r="I34" s="49">
        <f t="shared" si="5"/>
        <v>675</v>
      </c>
      <c r="J34" s="45">
        <f>ROUND((I34*8.33%),2)</f>
        <v>56.23</v>
      </c>
      <c r="K34" s="55">
        <f t="shared" si="6"/>
        <v>731.23</v>
      </c>
      <c r="L34" s="49">
        <f t="shared" si="7"/>
        <v>731.23</v>
      </c>
      <c r="M34" s="49">
        <f t="shared" si="0"/>
        <v>75.260000000000005</v>
      </c>
      <c r="N34" s="49">
        <f t="shared" si="1"/>
        <v>76.61</v>
      </c>
      <c r="O34" s="34"/>
      <c r="P34" s="35"/>
      <c r="Q34" s="35"/>
      <c r="R34" s="35"/>
      <c r="S34" s="63"/>
      <c r="T34" s="35"/>
      <c r="U34" s="35"/>
      <c r="V34" s="35"/>
      <c r="W34" s="35"/>
      <c r="X34" s="49">
        <f t="shared" si="2"/>
        <v>76.61</v>
      </c>
      <c r="Y34" s="46">
        <f t="shared" si="3"/>
        <v>654.62</v>
      </c>
      <c r="Z34" s="20">
        <f t="shared" si="4"/>
        <v>29</v>
      </c>
    </row>
    <row r="35" spans="1:28" x14ac:dyDescent="0.25">
      <c r="A35" s="10">
        <v>30</v>
      </c>
      <c r="B35" s="25" t="s">
        <v>87</v>
      </c>
      <c r="C35" s="11" t="s">
        <v>70</v>
      </c>
      <c r="D35" s="38" t="s">
        <v>152</v>
      </c>
      <c r="E35" s="11" t="s">
        <v>100</v>
      </c>
      <c r="F35" s="41">
        <v>401010698864</v>
      </c>
      <c r="G35" s="54" t="s">
        <v>19</v>
      </c>
      <c r="H35" s="49">
        <v>675</v>
      </c>
      <c r="I35" s="49">
        <f t="shared" si="5"/>
        <v>675</v>
      </c>
      <c r="J35" s="45">
        <f>ROUND((I35*8.33%),2)</f>
        <v>56.23</v>
      </c>
      <c r="K35" s="55">
        <f t="shared" si="6"/>
        <v>731.23</v>
      </c>
      <c r="L35" s="49">
        <f t="shared" si="7"/>
        <v>731.23</v>
      </c>
      <c r="M35" s="49">
        <f t="shared" si="0"/>
        <v>75.260000000000005</v>
      </c>
      <c r="N35" s="49">
        <f t="shared" si="1"/>
        <v>76.61</v>
      </c>
      <c r="O35" s="34"/>
      <c r="P35" s="35"/>
      <c r="Q35" s="35"/>
      <c r="R35" s="35"/>
      <c r="S35" s="35"/>
      <c r="T35" s="35"/>
      <c r="U35" s="35"/>
      <c r="V35" s="35"/>
      <c r="W35" s="35"/>
      <c r="X35" s="49">
        <f t="shared" si="2"/>
        <v>76.61</v>
      </c>
      <c r="Y35" s="46">
        <f t="shared" si="3"/>
        <v>654.62</v>
      </c>
      <c r="Z35" s="20">
        <f t="shared" si="4"/>
        <v>30</v>
      </c>
    </row>
    <row r="36" spans="1:28" x14ac:dyDescent="0.25">
      <c r="A36" s="10">
        <v>31</v>
      </c>
      <c r="B36" s="25" t="s">
        <v>35</v>
      </c>
      <c r="C36" s="25" t="s">
        <v>175</v>
      </c>
      <c r="D36" s="38" t="s">
        <v>153</v>
      </c>
      <c r="E36" s="11" t="s">
        <v>100</v>
      </c>
      <c r="F36" s="41">
        <v>401010531250</v>
      </c>
      <c r="G36" s="54" t="s">
        <v>17</v>
      </c>
      <c r="H36" s="49">
        <v>986</v>
      </c>
      <c r="I36" s="49">
        <f t="shared" si="5"/>
        <v>986</v>
      </c>
      <c r="J36" s="59"/>
      <c r="K36" s="55">
        <f t="shared" si="6"/>
        <v>986</v>
      </c>
      <c r="L36" s="49">
        <f t="shared" si="7"/>
        <v>986</v>
      </c>
      <c r="M36" s="49">
        <f t="shared" si="0"/>
        <v>109.94</v>
      </c>
      <c r="N36" s="49">
        <f t="shared" si="1"/>
        <v>111.91</v>
      </c>
      <c r="O36" s="34"/>
      <c r="P36" s="35"/>
      <c r="Q36" s="35"/>
      <c r="R36" s="35"/>
      <c r="S36" s="35"/>
      <c r="T36" s="35"/>
      <c r="U36" s="35"/>
      <c r="V36" s="35"/>
      <c r="W36" s="35"/>
      <c r="X36" s="49">
        <f t="shared" si="2"/>
        <v>111.91</v>
      </c>
      <c r="Y36" s="46">
        <f t="shared" si="3"/>
        <v>874.09</v>
      </c>
      <c r="Z36" s="20">
        <f t="shared" si="4"/>
        <v>31</v>
      </c>
    </row>
    <row r="37" spans="1:28" x14ac:dyDescent="0.25">
      <c r="A37" s="10">
        <v>32</v>
      </c>
      <c r="B37" s="25" t="s">
        <v>38</v>
      </c>
      <c r="C37" s="11" t="s">
        <v>70</v>
      </c>
      <c r="D37" s="38" t="s">
        <v>154</v>
      </c>
      <c r="E37" s="11" t="s">
        <v>100</v>
      </c>
      <c r="F37" s="41">
        <v>401010704877</v>
      </c>
      <c r="G37" s="54" t="s">
        <v>17</v>
      </c>
      <c r="H37" s="49">
        <v>675</v>
      </c>
      <c r="I37" s="49">
        <f t="shared" si="5"/>
        <v>675</v>
      </c>
      <c r="J37" s="59"/>
      <c r="K37" s="55">
        <f t="shared" si="6"/>
        <v>675</v>
      </c>
      <c r="L37" s="49">
        <f t="shared" si="7"/>
        <v>675</v>
      </c>
      <c r="M37" s="49">
        <f t="shared" si="0"/>
        <v>75.260000000000005</v>
      </c>
      <c r="N37" s="49">
        <f t="shared" si="1"/>
        <v>76.61</v>
      </c>
      <c r="O37" s="34"/>
      <c r="P37" s="35"/>
      <c r="Q37" s="35"/>
      <c r="R37" s="35"/>
      <c r="S37" s="35"/>
      <c r="T37" s="35"/>
      <c r="U37" s="35"/>
      <c r="V37" s="35"/>
      <c r="W37" s="35"/>
      <c r="X37" s="49">
        <f t="shared" si="2"/>
        <v>76.61</v>
      </c>
      <c r="Y37" s="46">
        <f t="shared" si="3"/>
        <v>598.39</v>
      </c>
      <c r="Z37" s="20">
        <f t="shared" si="4"/>
        <v>32</v>
      </c>
    </row>
    <row r="38" spans="1:28" x14ac:dyDescent="0.25">
      <c r="A38" s="10">
        <v>33</v>
      </c>
      <c r="B38" s="22" t="s">
        <v>81</v>
      </c>
      <c r="C38" s="11" t="s">
        <v>82</v>
      </c>
      <c r="D38" s="38" t="s">
        <v>155</v>
      </c>
      <c r="E38" s="11" t="s">
        <v>102</v>
      </c>
      <c r="F38" s="41">
        <v>2901513915</v>
      </c>
      <c r="G38" s="54" t="s">
        <v>17</v>
      </c>
      <c r="H38" s="49">
        <v>733</v>
      </c>
      <c r="I38" s="49">
        <f t="shared" si="5"/>
        <v>733</v>
      </c>
      <c r="J38" s="59"/>
      <c r="K38" s="55">
        <f t="shared" si="6"/>
        <v>733</v>
      </c>
      <c r="L38" s="49">
        <f t="shared" si="7"/>
        <v>733</v>
      </c>
      <c r="M38" s="49">
        <f t="shared" si="0"/>
        <v>81.73</v>
      </c>
      <c r="N38" s="49">
        <f t="shared" si="1"/>
        <v>83.2</v>
      </c>
      <c r="O38" s="34"/>
      <c r="P38" s="35"/>
      <c r="Q38" s="35"/>
      <c r="R38" s="35"/>
      <c r="S38" s="35"/>
      <c r="T38" s="35"/>
      <c r="U38" s="35"/>
      <c r="V38" s="35"/>
      <c r="W38" s="35"/>
      <c r="X38" s="49">
        <f t="shared" si="2"/>
        <v>83.2</v>
      </c>
      <c r="Y38" s="46">
        <f t="shared" si="3"/>
        <v>649.79999999999995</v>
      </c>
      <c r="Z38" s="20">
        <f t="shared" si="4"/>
        <v>33</v>
      </c>
    </row>
    <row r="39" spans="1:28" x14ac:dyDescent="0.25">
      <c r="A39" s="10">
        <v>34</v>
      </c>
      <c r="B39" s="25" t="s">
        <v>75</v>
      </c>
      <c r="C39" s="12" t="s">
        <v>98</v>
      </c>
      <c r="D39" s="38" t="s">
        <v>156</v>
      </c>
      <c r="E39" s="12" t="s">
        <v>109</v>
      </c>
      <c r="F39" s="41">
        <v>21083326</v>
      </c>
      <c r="G39" s="54" t="s">
        <v>19</v>
      </c>
      <c r="H39" s="49">
        <v>2034</v>
      </c>
      <c r="I39" s="49">
        <f t="shared" si="5"/>
        <v>2034</v>
      </c>
      <c r="J39" s="45">
        <f>ROUND((I39*8.33%),2)</f>
        <v>169.43</v>
      </c>
      <c r="K39" s="55">
        <f t="shared" si="6"/>
        <v>2203.4299999999998</v>
      </c>
      <c r="L39" s="49">
        <f t="shared" si="7"/>
        <v>2203.4299999999998</v>
      </c>
      <c r="M39" s="49">
        <f t="shared" si="0"/>
        <v>226.79</v>
      </c>
      <c r="N39" s="49">
        <f t="shared" si="1"/>
        <v>230.86</v>
      </c>
      <c r="O39" s="49">
        <v>500</v>
      </c>
      <c r="P39" s="46">
        <v>88.89</v>
      </c>
      <c r="Q39" s="35"/>
      <c r="R39" s="46">
        <v>20</v>
      </c>
      <c r="S39" s="35" t="s">
        <v>37</v>
      </c>
      <c r="T39" s="35"/>
      <c r="U39" s="35"/>
      <c r="V39" s="35"/>
      <c r="W39" s="46">
        <v>3.6</v>
      </c>
      <c r="X39" s="49">
        <f t="shared" si="2"/>
        <v>843.35</v>
      </c>
      <c r="Y39" s="46">
        <f t="shared" si="3"/>
        <v>1360.08</v>
      </c>
      <c r="Z39" s="20">
        <f t="shared" si="4"/>
        <v>34</v>
      </c>
    </row>
    <row r="40" spans="1:28" x14ac:dyDescent="0.25">
      <c r="A40" s="10">
        <v>35</v>
      </c>
      <c r="B40" s="25" t="s">
        <v>51</v>
      </c>
      <c r="C40" s="12" t="s">
        <v>52</v>
      </c>
      <c r="D40" s="38" t="s">
        <v>157</v>
      </c>
      <c r="E40" s="11" t="s">
        <v>102</v>
      </c>
      <c r="F40" s="41">
        <v>2101071031</v>
      </c>
      <c r="G40" s="54" t="s">
        <v>17</v>
      </c>
      <c r="H40" s="49">
        <v>2034</v>
      </c>
      <c r="I40" s="49">
        <f t="shared" si="5"/>
        <v>2034</v>
      </c>
      <c r="J40" s="59"/>
      <c r="K40" s="55">
        <f t="shared" si="6"/>
        <v>2034</v>
      </c>
      <c r="L40" s="49">
        <f t="shared" si="7"/>
        <v>2034</v>
      </c>
      <c r="M40" s="49">
        <f t="shared" si="0"/>
        <v>226.79</v>
      </c>
      <c r="N40" s="49">
        <f t="shared" si="1"/>
        <v>230.86</v>
      </c>
      <c r="O40" s="49">
        <v>666.67</v>
      </c>
      <c r="P40" s="46">
        <v>62</v>
      </c>
      <c r="Q40" s="35"/>
      <c r="R40" s="46">
        <v>20</v>
      </c>
      <c r="S40" s="35"/>
      <c r="T40" s="35"/>
      <c r="U40" s="35"/>
      <c r="V40" s="35"/>
      <c r="W40" s="35"/>
      <c r="X40" s="49">
        <f t="shared" si="2"/>
        <v>979.53</v>
      </c>
      <c r="Y40" s="46">
        <f t="shared" si="3"/>
        <v>1054.47</v>
      </c>
      <c r="Z40" s="20">
        <f t="shared" si="4"/>
        <v>35</v>
      </c>
    </row>
    <row r="41" spans="1:28" x14ac:dyDescent="0.25">
      <c r="A41" s="10">
        <v>36</v>
      </c>
      <c r="B41" s="25" t="s">
        <v>36</v>
      </c>
      <c r="C41" s="12" t="s">
        <v>54</v>
      </c>
      <c r="D41" s="38" t="s">
        <v>158</v>
      </c>
      <c r="E41" s="12" t="s">
        <v>128</v>
      </c>
      <c r="F41" s="41">
        <v>12125033643</v>
      </c>
      <c r="G41" s="54" t="s">
        <v>19</v>
      </c>
      <c r="H41" s="49">
        <v>1652</v>
      </c>
      <c r="I41" s="49">
        <f t="shared" si="5"/>
        <v>1652</v>
      </c>
      <c r="J41" s="59"/>
      <c r="K41" s="55">
        <f t="shared" si="6"/>
        <v>1652</v>
      </c>
      <c r="L41" s="49">
        <f t="shared" si="7"/>
        <v>1652</v>
      </c>
      <c r="M41" s="49">
        <f t="shared" si="0"/>
        <v>184.2</v>
      </c>
      <c r="N41" s="49">
        <f t="shared" si="1"/>
        <v>187.5</v>
      </c>
      <c r="O41" s="34"/>
      <c r="P41" s="35"/>
      <c r="Q41" s="35"/>
      <c r="R41" s="35"/>
      <c r="S41" s="35"/>
      <c r="T41" s="35"/>
      <c r="U41" s="35"/>
      <c r="V41" s="35"/>
      <c r="W41" s="35"/>
      <c r="X41" s="49">
        <f t="shared" si="2"/>
        <v>187.5</v>
      </c>
      <c r="Y41" s="46">
        <f t="shared" si="3"/>
        <v>1464.5</v>
      </c>
      <c r="Z41" s="20">
        <f t="shared" si="4"/>
        <v>36</v>
      </c>
    </row>
    <row r="42" spans="1:28" x14ac:dyDescent="0.25">
      <c r="A42" s="10">
        <v>37</v>
      </c>
      <c r="B42" s="25" t="s">
        <v>53</v>
      </c>
      <c r="C42" s="25" t="s">
        <v>174</v>
      </c>
      <c r="D42" s="39" t="s">
        <v>159</v>
      </c>
      <c r="E42" s="25" t="s">
        <v>102</v>
      </c>
      <c r="F42" s="41">
        <v>2900553999</v>
      </c>
      <c r="G42" s="54" t="s">
        <v>17</v>
      </c>
      <c r="H42" s="49">
        <v>733</v>
      </c>
      <c r="I42" s="49">
        <f t="shared" si="5"/>
        <v>733</v>
      </c>
      <c r="J42" s="59"/>
      <c r="K42" s="55">
        <f t="shared" si="6"/>
        <v>733</v>
      </c>
      <c r="L42" s="49">
        <f t="shared" si="7"/>
        <v>733</v>
      </c>
      <c r="M42" s="49">
        <f t="shared" si="0"/>
        <v>81.73</v>
      </c>
      <c r="N42" s="49">
        <f t="shared" si="1"/>
        <v>83.2</v>
      </c>
      <c r="O42" s="34"/>
      <c r="P42" s="35"/>
      <c r="Q42" s="35"/>
      <c r="R42" s="35"/>
      <c r="S42" s="35"/>
      <c r="T42" s="35"/>
      <c r="U42" s="35"/>
      <c r="V42" s="35"/>
      <c r="W42" s="35"/>
      <c r="X42" s="49">
        <f t="shared" si="2"/>
        <v>83.2</v>
      </c>
      <c r="Y42" s="46">
        <f t="shared" si="3"/>
        <v>649.79999999999995</v>
      </c>
      <c r="Z42" s="20">
        <f t="shared" si="4"/>
        <v>37</v>
      </c>
    </row>
    <row r="43" spans="1:28" x14ac:dyDescent="0.25">
      <c r="A43" s="10">
        <v>38</v>
      </c>
      <c r="B43" s="25" t="s">
        <v>29</v>
      </c>
      <c r="C43" s="11" t="s">
        <v>70</v>
      </c>
      <c r="D43" s="38" t="s">
        <v>160</v>
      </c>
      <c r="E43" s="11" t="s">
        <v>144</v>
      </c>
      <c r="F43" s="41">
        <v>4978918700</v>
      </c>
      <c r="G43" s="54" t="s">
        <v>17</v>
      </c>
      <c r="H43" s="49">
        <v>675</v>
      </c>
      <c r="I43" s="49">
        <f t="shared" si="5"/>
        <v>675</v>
      </c>
      <c r="J43" s="45">
        <f>ROUND((I43*8.33%),2)</f>
        <v>56.23</v>
      </c>
      <c r="K43" s="55">
        <f t="shared" si="6"/>
        <v>731.23</v>
      </c>
      <c r="L43" s="49">
        <f t="shared" si="7"/>
        <v>731.23</v>
      </c>
      <c r="M43" s="49">
        <f t="shared" si="0"/>
        <v>75.260000000000005</v>
      </c>
      <c r="N43" s="49">
        <f t="shared" si="1"/>
        <v>76.61</v>
      </c>
      <c r="O43" s="34"/>
      <c r="P43" s="47">
        <v>8.02</v>
      </c>
      <c r="Q43" s="64"/>
      <c r="R43" s="64"/>
      <c r="S43" s="47">
        <v>265.3</v>
      </c>
      <c r="T43" s="64"/>
      <c r="U43" s="64"/>
      <c r="V43" s="64"/>
      <c r="W43" s="64"/>
      <c r="X43" s="49">
        <f t="shared" si="2"/>
        <v>349.93</v>
      </c>
      <c r="Y43" s="46">
        <f t="shared" si="3"/>
        <v>381.3</v>
      </c>
      <c r="Z43" s="20">
        <f t="shared" si="4"/>
        <v>38</v>
      </c>
    </row>
    <row r="44" spans="1:28" x14ac:dyDescent="0.25">
      <c r="A44" s="10">
        <v>39</v>
      </c>
      <c r="B44" s="22" t="s">
        <v>32</v>
      </c>
      <c r="C44" s="11" t="s">
        <v>33</v>
      </c>
      <c r="D44" s="38" t="s">
        <v>161</v>
      </c>
      <c r="E44" s="25" t="s">
        <v>102</v>
      </c>
      <c r="F44" s="41">
        <v>2900204567</v>
      </c>
      <c r="G44" s="54" t="s">
        <v>17</v>
      </c>
      <c r="H44" s="49">
        <v>2226</v>
      </c>
      <c r="I44" s="49">
        <f t="shared" si="5"/>
        <v>2226</v>
      </c>
      <c r="J44" s="59"/>
      <c r="K44" s="55">
        <f t="shared" si="6"/>
        <v>2226</v>
      </c>
      <c r="L44" s="49">
        <f t="shared" si="7"/>
        <v>2226</v>
      </c>
      <c r="M44" s="49">
        <f t="shared" si="0"/>
        <v>248.2</v>
      </c>
      <c r="N44" s="49">
        <f t="shared" si="1"/>
        <v>252.65</v>
      </c>
      <c r="O44" s="34"/>
      <c r="P44" s="35"/>
      <c r="Q44" s="35"/>
      <c r="R44" s="46">
        <v>20</v>
      </c>
      <c r="S44" s="35"/>
      <c r="T44" s="35"/>
      <c r="U44" s="35"/>
      <c r="V44" s="35"/>
      <c r="W44" s="46">
        <v>42.24</v>
      </c>
      <c r="X44" s="49">
        <f t="shared" si="2"/>
        <v>314.89</v>
      </c>
      <c r="Y44" s="46">
        <f t="shared" si="3"/>
        <v>1911.1100000000001</v>
      </c>
      <c r="Z44" s="20">
        <f t="shared" si="4"/>
        <v>39</v>
      </c>
    </row>
    <row r="45" spans="1:28" x14ac:dyDescent="0.25">
      <c r="A45" s="10">
        <v>40</v>
      </c>
      <c r="B45" s="25" t="s">
        <v>57</v>
      </c>
      <c r="C45" s="11" t="s">
        <v>70</v>
      </c>
      <c r="D45" s="38" t="s">
        <v>162</v>
      </c>
      <c r="E45" s="11" t="s">
        <v>102</v>
      </c>
      <c r="F45" s="41">
        <v>2900521932</v>
      </c>
      <c r="G45" s="54" t="s">
        <v>17</v>
      </c>
      <c r="H45" s="49">
        <v>733</v>
      </c>
      <c r="I45" s="49">
        <f t="shared" si="5"/>
        <v>733</v>
      </c>
      <c r="J45" s="45">
        <f>ROUND((I45*8.33%),2)</f>
        <v>61.06</v>
      </c>
      <c r="K45" s="55">
        <f t="shared" si="6"/>
        <v>794.06</v>
      </c>
      <c r="L45" s="49">
        <f t="shared" si="7"/>
        <v>794.06</v>
      </c>
      <c r="M45" s="49">
        <f t="shared" si="0"/>
        <v>81.73</v>
      </c>
      <c r="N45" s="49">
        <f t="shared" si="1"/>
        <v>83.2</v>
      </c>
      <c r="O45" s="34"/>
      <c r="P45" s="47">
        <v>103.27</v>
      </c>
      <c r="Q45" s="64"/>
      <c r="R45" s="65"/>
      <c r="S45" s="65"/>
      <c r="T45" s="35"/>
      <c r="U45" s="35"/>
      <c r="V45" s="35"/>
      <c r="W45" s="35"/>
      <c r="X45" s="49">
        <f t="shared" si="2"/>
        <v>186.47</v>
      </c>
      <c r="Y45" s="46">
        <f t="shared" si="3"/>
        <v>607.58999999999992</v>
      </c>
      <c r="Z45" s="20">
        <f t="shared" si="4"/>
        <v>40</v>
      </c>
    </row>
    <row r="46" spans="1:28" x14ac:dyDescent="0.25">
      <c r="A46" s="10">
        <v>41</v>
      </c>
      <c r="B46" s="22" t="s">
        <v>44</v>
      </c>
      <c r="C46" s="22" t="s">
        <v>55</v>
      </c>
      <c r="D46" s="39" t="s">
        <v>163</v>
      </c>
      <c r="E46" s="11" t="s">
        <v>102</v>
      </c>
      <c r="F46" s="41">
        <v>2900726383</v>
      </c>
      <c r="G46" s="56" t="s">
        <v>17</v>
      </c>
      <c r="H46" s="49">
        <v>901</v>
      </c>
      <c r="I46" s="49">
        <f t="shared" si="5"/>
        <v>901</v>
      </c>
      <c r="J46" s="59"/>
      <c r="K46" s="55">
        <f t="shared" si="6"/>
        <v>901</v>
      </c>
      <c r="L46" s="49">
        <f t="shared" si="7"/>
        <v>901</v>
      </c>
      <c r="M46" s="49">
        <f t="shared" si="0"/>
        <v>100.46</v>
      </c>
      <c r="N46" s="49">
        <f t="shared" si="1"/>
        <v>102.26</v>
      </c>
      <c r="O46" s="34"/>
      <c r="P46" s="35"/>
      <c r="Q46" s="35"/>
      <c r="R46" s="35"/>
      <c r="S46" s="35"/>
      <c r="T46" s="35"/>
      <c r="U46" s="35"/>
      <c r="V46" s="35"/>
      <c r="W46" s="35"/>
      <c r="X46" s="49">
        <f t="shared" si="2"/>
        <v>102.26</v>
      </c>
      <c r="Y46" s="46">
        <f t="shared" si="3"/>
        <v>798.74</v>
      </c>
      <c r="Z46" s="20">
        <f t="shared" si="4"/>
        <v>41</v>
      </c>
    </row>
    <row r="47" spans="1:28" x14ac:dyDescent="0.25">
      <c r="A47" s="10">
        <v>42</v>
      </c>
      <c r="B47" s="22" t="s">
        <v>34</v>
      </c>
      <c r="C47" s="22" t="s">
        <v>170</v>
      </c>
      <c r="D47" s="38" t="s">
        <v>164</v>
      </c>
      <c r="E47" s="11" t="s">
        <v>165</v>
      </c>
      <c r="F47" s="41">
        <v>810101003081</v>
      </c>
      <c r="G47" s="54" t="s">
        <v>17</v>
      </c>
      <c r="H47" s="49">
        <v>817</v>
      </c>
      <c r="I47" s="49">
        <f t="shared" si="5"/>
        <v>817</v>
      </c>
      <c r="J47" s="59"/>
      <c r="K47" s="55">
        <f t="shared" si="6"/>
        <v>817</v>
      </c>
      <c r="L47" s="49">
        <f t="shared" si="7"/>
        <v>817</v>
      </c>
      <c r="M47" s="49">
        <f t="shared" si="0"/>
        <v>91.1</v>
      </c>
      <c r="N47" s="49">
        <f t="shared" si="1"/>
        <v>92.73</v>
      </c>
      <c r="O47" s="34"/>
      <c r="P47" s="46">
        <v>25.2</v>
      </c>
      <c r="Q47" s="35"/>
      <c r="R47" s="35"/>
      <c r="S47" s="35"/>
      <c r="T47" s="35"/>
      <c r="U47" s="35"/>
      <c r="V47" s="35"/>
      <c r="W47" s="35"/>
      <c r="X47" s="49">
        <f t="shared" si="2"/>
        <v>117.93</v>
      </c>
      <c r="Y47" s="46">
        <f t="shared" si="3"/>
        <v>699.06999999999994</v>
      </c>
      <c r="Z47" s="20">
        <f t="shared" si="4"/>
        <v>42</v>
      </c>
    </row>
    <row r="48" spans="1:28" x14ac:dyDescent="0.25">
      <c r="A48" s="10">
        <v>43</v>
      </c>
      <c r="B48" s="22" t="s">
        <v>41</v>
      </c>
      <c r="C48" s="11" t="s">
        <v>60</v>
      </c>
      <c r="D48" s="38" t="s">
        <v>166</v>
      </c>
      <c r="E48" s="11" t="s">
        <v>102</v>
      </c>
      <c r="F48" s="41">
        <v>2901615304</v>
      </c>
      <c r="G48" s="54" t="s">
        <v>17</v>
      </c>
      <c r="H48" s="49">
        <v>733</v>
      </c>
      <c r="I48" s="49">
        <f t="shared" si="5"/>
        <v>733</v>
      </c>
      <c r="J48" s="59"/>
      <c r="K48" s="55">
        <f t="shared" si="6"/>
        <v>733</v>
      </c>
      <c r="L48" s="49">
        <f t="shared" si="7"/>
        <v>733</v>
      </c>
      <c r="M48" s="49">
        <f t="shared" si="0"/>
        <v>81.73</v>
      </c>
      <c r="N48" s="49">
        <f t="shared" si="1"/>
        <v>83.2</v>
      </c>
      <c r="O48" s="34"/>
      <c r="P48" s="46">
        <v>46.19</v>
      </c>
      <c r="Q48" s="35"/>
      <c r="R48" s="35"/>
      <c r="S48" s="35"/>
      <c r="T48" s="35"/>
      <c r="U48" s="35"/>
      <c r="V48" s="35"/>
      <c r="W48" s="35"/>
      <c r="X48" s="49">
        <f t="shared" si="2"/>
        <v>129.38999999999999</v>
      </c>
      <c r="Y48" s="46">
        <f t="shared" si="3"/>
        <v>603.61</v>
      </c>
      <c r="Z48" s="20">
        <f t="shared" si="4"/>
        <v>43</v>
      </c>
      <c r="AB48" t="s">
        <v>37</v>
      </c>
    </row>
    <row r="49" spans="1:26" x14ac:dyDescent="0.25">
      <c r="A49" s="10">
        <v>44</v>
      </c>
      <c r="B49" s="22" t="s">
        <v>83</v>
      </c>
      <c r="C49" s="11" t="s">
        <v>84</v>
      </c>
      <c r="D49" s="38" t="s">
        <v>167</v>
      </c>
      <c r="E49" s="11" t="s">
        <v>102</v>
      </c>
      <c r="F49" s="41">
        <v>2901222452</v>
      </c>
      <c r="G49" s="54" t="s">
        <v>17</v>
      </c>
      <c r="H49" s="49">
        <v>901</v>
      </c>
      <c r="I49" s="49">
        <f t="shared" si="5"/>
        <v>901</v>
      </c>
      <c r="J49" s="59"/>
      <c r="K49" s="55">
        <f t="shared" si="6"/>
        <v>901</v>
      </c>
      <c r="L49" s="49">
        <f t="shared" si="7"/>
        <v>901</v>
      </c>
      <c r="M49" s="49">
        <f t="shared" si="0"/>
        <v>100.46</v>
      </c>
      <c r="N49" s="49">
        <f t="shared" si="1"/>
        <v>102.26</v>
      </c>
      <c r="O49" s="34"/>
      <c r="P49" s="35"/>
      <c r="Q49" s="35"/>
      <c r="R49" s="35"/>
      <c r="S49" s="35"/>
      <c r="T49" s="35"/>
      <c r="U49" s="35"/>
      <c r="V49" s="35"/>
      <c r="W49" s="35"/>
      <c r="X49" s="49">
        <f t="shared" si="2"/>
        <v>102.26</v>
      </c>
      <c r="Y49" s="46">
        <f t="shared" si="3"/>
        <v>798.74</v>
      </c>
      <c r="Z49" s="20">
        <f t="shared" si="4"/>
        <v>44</v>
      </c>
    </row>
    <row r="50" spans="1:26" ht="15.75" x14ac:dyDescent="0.25">
      <c r="A50" s="13"/>
      <c r="B50" s="14" t="s">
        <v>30</v>
      </c>
      <c r="C50" s="14"/>
      <c r="D50" s="14"/>
      <c r="E50" s="14"/>
      <c r="F50" s="14"/>
      <c r="G50" s="32"/>
      <c r="H50" s="33">
        <f>SUM(H6:H49)</f>
        <v>46391</v>
      </c>
      <c r="I50" s="33">
        <f t="shared" ref="I50:Y50" si="15">SUM(I6:I49)</f>
        <v>46391</v>
      </c>
      <c r="J50" s="33">
        <f t="shared" si="15"/>
        <v>1922.9099999999996</v>
      </c>
      <c r="K50" s="33">
        <f t="shared" si="15"/>
        <v>48313.91</v>
      </c>
      <c r="L50" s="33">
        <f t="shared" si="15"/>
        <v>48313.91</v>
      </c>
      <c r="M50" s="33">
        <f t="shared" si="15"/>
        <v>5172.619999999999</v>
      </c>
      <c r="N50" s="33">
        <f t="shared" si="15"/>
        <v>5265.4099999999989</v>
      </c>
      <c r="O50" s="33">
        <f t="shared" si="15"/>
        <v>1833.3400000000001</v>
      </c>
      <c r="P50" s="33">
        <f t="shared" si="15"/>
        <v>893.38999999999987</v>
      </c>
      <c r="Q50" s="33">
        <f t="shared" si="15"/>
        <v>312.02</v>
      </c>
      <c r="R50" s="33">
        <f>SUM(R6:R49)</f>
        <v>142.34</v>
      </c>
      <c r="S50" s="33">
        <f t="shared" si="15"/>
        <v>265.3</v>
      </c>
      <c r="T50" s="33">
        <f t="shared" si="15"/>
        <v>117.04</v>
      </c>
      <c r="U50" s="33">
        <f t="shared" si="15"/>
        <v>0</v>
      </c>
      <c r="V50" s="33">
        <f t="shared" si="15"/>
        <v>37.380000000000003</v>
      </c>
      <c r="W50" s="33">
        <f t="shared" si="15"/>
        <v>118.97</v>
      </c>
      <c r="X50" s="33">
        <f>SUM(X6:X49)</f>
        <v>8985.1899999999969</v>
      </c>
      <c r="Y50" s="33">
        <f t="shared" si="15"/>
        <v>39328.720000000001</v>
      </c>
      <c r="Z50" s="13"/>
    </row>
    <row r="52" spans="1:26" x14ac:dyDescent="0.25">
      <c r="L52" t="s">
        <v>37</v>
      </c>
      <c r="O52" t="s">
        <v>37</v>
      </c>
    </row>
    <row r="53" spans="1:26" x14ac:dyDescent="0.25">
      <c r="M53" t="s">
        <v>37</v>
      </c>
    </row>
    <row r="56" spans="1:26" x14ac:dyDescent="0.25">
      <c r="P56" s="18"/>
      <c r="Q56" s="18"/>
    </row>
    <row r="57" spans="1:26" x14ac:dyDescent="0.25">
      <c r="B57" s="23"/>
      <c r="C57" s="16"/>
      <c r="D57" s="16"/>
      <c r="E57" s="16"/>
      <c r="F57" s="16"/>
      <c r="I57" s="16"/>
      <c r="K57" s="16"/>
      <c r="O57" s="16"/>
      <c r="T57" s="16"/>
      <c r="U57" s="16"/>
      <c r="V57" s="16"/>
      <c r="Y57" s="16"/>
    </row>
    <row r="58" spans="1:26" ht="15.75" x14ac:dyDescent="0.25">
      <c r="B58" s="31" t="s">
        <v>78</v>
      </c>
      <c r="C58" s="16"/>
      <c r="D58" s="16"/>
      <c r="E58" s="16"/>
      <c r="F58" s="16"/>
      <c r="I58" s="16"/>
      <c r="K58" s="16"/>
      <c r="O58" s="16"/>
      <c r="R58" s="16"/>
      <c r="T58" s="16"/>
      <c r="U58" s="16"/>
      <c r="V58" s="16"/>
      <c r="X58" t="s">
        <v>37</v>
      </c>
      <c r="Y58" s="16"/>
    </row>
    <row r="59" spans="1:26" ht="15.75" x14ac:dyDescent="0.25">
      <c r="B59" s="30" t="s">
        <v>61</v>
      </c>
      <c r="R59" s="17"/>
    </row>
    <row r="60" spans="1:26" ht="15.75" x14ac:dyDescent="0.25">
      <c r="B60" s="29"/>
    </row>
  </sheetData>
  <sortState ref="B6:T48">
    <sortCondition ref="B6"/>
  </sortState>
  <mergeCells count="3">
    <mergeCell ref="A1:Z1"/>
    <mergeCell ref="A2:Z2"/>
    <mergeCell ref="A3:Z3"/>
  </mergeCells>
  <pageMargins left="0.51181102362204722" right="0.51181102362204722" top="0.74803149606299213" bottom="0.74803149606299213" header="0.31496062992125984" footer="0.31496062992125984"/>
  <pageSetup paperSize="8" scale="6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1" sqref="C11"/>
    </sheetView>
  </sheetViews>
  <sheetFormatPr baseColWidth="10" defaultRowHeight="15" x14ac:dyDescent="0.25"/>
  <cols>
    <col min="1" max="1" width="5.140625" customWidth="1"/>
    <col min="2" max="2" width="38.42578125" customWidth="1"/>
    <col min="3" max="3" width="42" customWidth="1"/>
    <col min="4" max="4" width="15.7109375" customWidth="1"/>
    <col min="5" max="5" width="27.42578125" customWidth="1"/>
    <col min="6" max="6" width="16" customWidth="1"/>
    <col min="7" max="7" width="6.85546875" customWidth="1"/>
    <col min="8" max="8" width="10.28515625" customWidth="1"/>
    <col min="9" max="9" width="9.5703125" customWidth="1"/>
    <col min="10" max="10" width="8.5703125" customWidth="1"/>
    <col min="11" max="11" width="10.7109375" customWidth="1"/>
    <col min="12" max="12" width="9.5703125" customWidth="1"/>
    <col min="13" max="14" width="9.85546875" customWidth="1"/>
    <col min="15" max="15" width="8.42578125" customWidth="1"/>
    <col min="16" max="17" width="11" customWidth="1"/>
    <col min="18" max="18" width="8" customWidth="1"/>
    <col min="19" max="19" width="11" customWidth="1"/>
    <col min="20" max="20" width="9.85546875" customWidth="1"/>
    <col min="21" max="21" width="13.7109375" customWidth="1"/>
    <col min="22" max="23" width="11.85546875" customWidth="1"/>
    <col min="24" max="24" width="9.7109375" customWidth="1"/>
    <col min="25" max="25" width="12.5703125" customWidth="1"/>
    <col min="26" max="26" width="13.28515625" customWidth="1"/>
    <col min="27" max="27" width="6.140625" customWidth="1"/>
    <col min="266" max="266" width="5.140625" customWidth="1"/>
    <col min="267" max="267" width="38.42578125" customWidth="1"/>
    <col min="268" max="268" width="34.28515625" customWidth="1"/>
    <col min="269" max="269" width="12.42578125" customWidth="1"/>
    <col min="272" max="272" width="9.42578125" customWidth="1"/>
    <col min="273" max="273" width="8.85546875" customWidth="1"/>
    <col min="275" max="275" width="9.140625" customWidth="1"/>
    <col min="276" max="278" width="9.85546875" customWidth="1"/>
    <col min="280" max="280" width="11.28515625" customWidth="1"/>
    <col min="282" max="282" width="10.140625" customWidth="1"/>
    <col min="283" max="283" width="6.140625" customWidth="1"/>
    <col min="522" max="522" width="5.140625" customWidth="1"/>
    <col min="523" max="523" width="38.42578125" customWidth="1"/>
    <col min="524" max="524" width="34.28515625" customWidth="1"/>
    <col min="525" max="525" width="12.42578125" customWidth="1"/>
    <col min="528" max="528" width="9.42578125" customWidth="1"/>
    <col min="529" max="529" width="8.85546875" customWidth="1"/>
    <col min="531" max="531" width="9.140625" customWidth="1"/>
    <col min="532" max="534" width="9.85546875" customWidth="1"/>
    <col min="536" max="536" width="11.28515625" customWidth="1"/>
    <col min="538" max="538" width="10.140625" customWidth="1"/>
    <col min="539" max="539" width="6.140625" customWidth="1"/>
    <col min="778" max="778" width="5.140625" customWidth="1"/>
    <col min="779" max="779" width="38.42578125" customWidth="1"/>
    <col min="780" max="780" width="34.28515625" customWidth="1"/>
    <col min="781" max="781" width="12.42578125" customWidth="1"/>
    <col min="784" max="784" width="9.42578125" customWidth="1"/>
    <col min="785" max="785" width="8.85546875" customWidth="1"/>
    <col min="787" max="787" width="9.140625" customWidth="1"/>
    <col min="788" max="790" width="9.85546875" customWidth="1"/>
    <col min="792" max="792" width="11.28515625" customWidth="1"/>
    <col min="794" max="794" width="10.140625" customWidth="1"/>
    <col min="795" max="795" width="6.140625" customWidth="1"/>
    <col min="1034" max="1034" width="5.140625" customWidth="1"/>
    <col min="1035" max="1035" width="38.42578125" customWidth="1"/>
    <col min="1036" max="1036" width="34.28515625" customWidth="1"/>
    <col min="1037" max="1037" width="12.42578125" customWidth="1"/>
    <col min="1040" max="1040" width="9.42578125" customWidth="1"/>
    <col min="1041" max="1041" width="8.85546875" customWidth="1"/>
    <col min="1043" max="1043" width="9.140625" customWidth="1"/>
    <col min="1044" max="1046" width="9.85546875" customWidth="1"/>
    <col min="1048" max="1048" width="11.28515625" customWidth="1"/>
    <col min="1050" max="1050" width="10.140625" customWidth="1"/>
    <col min="1051" max="1051" width="6.140625" customWidth="1"/>
    <col min="1290" max="1290" width="5.140625" customWidth="1"/>
    <col min="1291" max="1291" width="38.42578125" customWidth="1"/>
    <col min="1292" max="1292" width="34.28515625" customWidth="1"/>
    <col min="1293" max="1293" width="12.42578125" customWidth="1"/>
    <col min="1296" max="1296" width="9.42578125" customWidth="1"/>
    <col min="1297" max="1297" width="8.85546875" customWidth="1"/>
    <col min="1299" max="1299" width="9.140625" customWidth="1"/>
    <col min="1300" max="1302" width="9.85546875" customWidth="1"/>
    <col min="1304" max="1304" width="11.28515625" customWidth="1"/>
    <col min="1306" max="1306" width="10.140625" customWidth="1"/>
    <col min="1307" max="1307" width="6.140625" customWidth="1"/>
    <col min="1546" max="1546" width="5.140625" customWidth="1"/>
    <col min="1547" max="1547" width="38.42578125" customWidth="1"/>
    <col min="1548" max="1548" width="34.28515625" customWidth="1"/>
    <col min="1549" max="1549" width="12.42578125" customWidth="1"/>
    <col min="1552" max="1552" width="9.42578125" customWidth="1"/>
    <col min="1553" max="1553" width="8.85546875" customWidth="1"/>
    <col min="1555" max="1555" width="9.140625" customWidth="1"/>
    <col min="1556" max="1558" width="9.85546875" customWidth="1"/>
    <col min="1560" max="1560" width="11.28515625" customWidth="1"/>
    <col min="1562" max="1562" width="10.140625" customWidth="1"/>
    <col min="1563" max="1563" width="6.140625" customWidth="1"/>
    <col min="1802" max="1802" width="5.140625" customWidth="1"/>
    <col min="1803" max="1803" width="38.42578125" customWidth="1"/>
    <col min="1804" max="1804" width="34.28515625" customWidth="1"/>
    <col min="1805" max="1805" width="12.42578125" customWidth="1"/>
    <col min="1808" max="1808" width="9.42578125" customWidth="1"/>
    <col min="1809" max="1809" width="8.85546875" customWidth="1"/>
    <col min="1811" max="1811" width="9.140625" customWidth="1"/>
    <col min="1812" max="1814" width="9.85546875" customWidth="1"/>
    <col min="1816" max="1816" width="11.28515625" customWidth="1"/>
    <col min="1818" max="1818" width="10.140625" customWidth="1"/>
    <col min="1819" max="1819" width="6.140625" customWidth="1"/>
    <col min="2058" max="2058" width="5.140625" customWidth="1"/>
    <col min="2059" max="2059" width="38.42578125" customWidth="1"/>
    <col min="2060" max="2060" width="34.28515625" customWidth="1"/>
    <col min="2061" max="2061" width="12.42578125" customWidth="1"/>
    <col min="2064" max="2064" width="9.42578125" customWidth="1"/>
    <col min="2065" max="2065" width="8.85546875" customWidth="1"/>
    <col min="2067" max="2067" width="9.140625" customWidth="1"/>
    <col min="2068" max="2070" width="9.85546875" customWidth="1"/>
    <col min="2072" max="2072" width="11.28515625" customWidth="1"/>
    <col min="2074" max="2074" width="10.140625" customWidth="1"/>
    <col min="2075" max="2075" width="6.140625" customWidth="1"/>
    <col min="2314" max="2314" width="5.140625" customWidth="1"/>
    <col min="2315" max="2315" width="38.42578125" customWidth="1"/>
    <col min="2316" max="2316" width="34.28515625" customWidth="1"/>
    <col min="2317" max="2317" width="12.42578125" customWidth="1"/>
    <col min="2320" max="2320" width="9.42578125" customWidth="1"/>
    <col min="2321" max="2321" width="8.85546875" customWidth="1"/>
    <col min="2323" max="2323" width="9.140625" customWidth="1"/>
    <col min="2324" max="2326" width="9.85546875" customWidth="1"/>
    <col min="2328" max="2328" width="11.28515625" customWidth="1"/>
    <col min="2330" max="2330" width="10.140625" customWidth="1"/>
    <col min="2331" max="2331" width="6.140625" customWidth="1"/>
    <col min="2570" max="2570" width="5.140625" customWidth="1"/>
    <col min="2571" max="2571" width="38.42578125" customWidth="1"/>
    <col min="2572" max="2572" width="34.28515625" customWidth="1"/>
    <col min="2573" max="2573" width="12.42578125" customWidth="1"/>
    <col min="2576" max="2576" width="9.42578125" customWidth="1"/>
    <col min="2577" max="2577" width="8.85546875" customWidth="1"/>
    <col min="2579" max="2579" width="9.140625" customWidth="1"/>
    <col min="2580" max="2582" width="9.85546875" customWidth="1"/>
    <col min="2584" max="2584" width="11.28515625" customWidth="1"/>
    <col min="2586" max="2586" width="10.140625" customWidth="1"/>
    <col min="2587" max="2587" width="6.140625" customWidth="1"/>
    <col min="2826" max="2826" width="5.140625" customWidth="1"/>
    <col min="2827" max="2827" width="38.42578125" customWidth="1"/>
    <col min="2828" max="2828" width="34.28515625" customWidth="1"/>
    <col min="2829" max="2829" width="12.42578125" customWidth="1"/>
    <col min="2832" max="2832" width="9.42578125" customWidth="1"/>
    <col min="2833" max="2833" width="8.85546875" customWidth="1"/>
    <col min="2835" max="2835" width="9.140625" customWidth="1"/>
    <col min="2836" max="2838" width="9.85546875" customWidth="1"/>
    <col min="2840" max="2840" width="11.28515625" customWidth="1"/>
    <col min="2842" max="2842" width="10.140625" customWidth="1"/>
    <col min="2843" max="2843" width="6.140625" customWidth="1"/>
    <col min="3082" max="3082" width="5.140625" customWidth="1"/>
    <col min="3083" max="3083" width="38.42578125" customWidth="1"/>
    <col min="3084" max="3084" width="34.28515625" customWidth="1"/>
    <col min="3085" max="3085" width="12.42578125" customWidth="1"/>
    <col min="3088" max="3088" width="9.42578125" customWidth="1"/>
    <col min="3089" max="3089" width="8.85546875" customWidth="1"/>
    <col min="3091" max="3091" width="9.140625" customWidth="1"/>
    <col min="3092" max="3094" width="9.85546875" customWidth="1"/>
    <col min="3096" max="3096" width="11.28515625" customWidth="1"/>
    <col min="3098" max="3098" width="10.140625" customWidth="1"/>
    <col min="3099" max="3099" width="6.140625" customWidth="1"/>
    <col min="3338" max="3338" width="5.140625" customWidth="1"/>
    <col min="3339" max="3339" width="38.42578125" customWidth="1"/>
    <col min="3340" max="3340" width="34.28515625" customWidth="1"/>
    <col min="3341" max="3341" width="12.42578125" customWidth="1"/>
    <col min="3344" max="3344" width="9.42578125" customWidth="1"/>
    <col min="3345" max="3345" width="8.85546875" customWidth="1"/>
    <col min="3347" max="3347" width="9.140625" customWidth="1"/>
    <col min="3348" max="3350" width="9.85546875" customWidth="1"/>
    <col min="3352" max="3352" width="11.28515625" customWidth="1"/>
    <col min="3354" max="3354" width="10.140625" customWidth="1"/>
    <col min="3355" max="3355" width="6.140625" customWidth="1"/>
    <col min="3594" max="3594" width="5.140625" customWidth="1"/>
    <col min="3595" max="3595" width="38.42578125" customWidth="1"/>
    <col min="3596" max="3596" width="34.28515625" customWidth="1"/>
    <col min="3597" max="3597" width="12.42578125" customWidth="1"/>
    <col min="3600" max="3600" width="9.42578125" customWidth="1"/>
    <col min="3601" max="3601" width="8.85546875" customWidth="1"/>
    <col min="3603" max="3603" width="9.140625" customWidth="1"/>
    <col min="3604" max="3606" width="9.85546875" customWidth="1"/>
    <col min="3608" max="3608" width="11.28515625" customWidth="1"/>
    <col min="3610" max="3610" width="10.140625" customWidth="1"/>
    <col min="3611" max="3611" width="6.140625" customWidth="1"/>
    <col min="3850" max="3850" width="5.140625" customWidth="1"/>
    <col min="3851" max="3851" width="38.42578125" customWidth="1"/>
    <col min="3852" max="3852" width="34.28515625" customWidth="1"/>
    <col min="3853" max="3853" width="12.42578125" customWidth="1"/>
    <col min="3856" max="3856" width="9.42578125" customWidth="1"/>
    <col min="3857" max="3857" width="8.85546875" customWidth="1"/>
    <col min="3859" max="3859" width="9.140625" customWidth="1"/>
    <col min="3860" max="3862" width="9.85546875" customWidth="1"/>
    <col min="3864" max="3864" width="11.28515625" customWidth="1"/>
    <col min="3866" max="3866" width="10.140625" customWidth="1"/>
    <col min="3867" max="3867" width="6.140625" customWidth="1"/>
    <col min="4106" max="4106" width="5.140625" customWidth="1"/>
    <col min="4107" max="4107" width="38.42578125" customWidth="1"/>
    <col min="4108" max="4108" width="34.28515625" customWidth="1"/>
    <col min="4109" max="4109" width="12.42578125" customWidth="1"/>
    <col min="4112" max="4112" width="9.42578125" customWidth="1"/>
    <col min="4113" max="4113" width="8.85546875" customWidth="1"/>
    <col min="4115" max="4115" width="9.140625" customWidth="1"/>
    <col min="4116" max="4118" width="9.85546875" customWidth="1"/>
    <col min="4120" max="4120" width="11.28515625" customWidth="1"/>
    <col min="4122" max="4122" width="10.140625" customWidth="1"/>
    <col min="4123" max="4123" width="6.140625" customWidth="1"/>
    <col min="4362" max="4362" width="5.140625" customWidth="1"/>
    <col min="4363" max="4363" width="38.42578125" customWidth="1"/>
    <col min="4364" max="4364" width="34.28515625" customWidth="1"/>
    <col min="4365" max="4365" width="12.42578125" customWidth="1"/>
    <col min="4368" max="4368" width="9.42578125" customWidth="1"/>
    <col min="4369" max="4369" width="8.85546875" customWidth="1"/>
    <col min="4371" max="4371" width="9.140625" customWidth="1"/>
    <col min="4372" max="4374" width="9.85546875" customWidth="1"/>
    <col min="4376" max="4376" width="11.28515625" customWidth="1"/>
    <col min="4378" max="4378" width="10.140625" customWidth="1"/>
    <col min="4379" max="4379" width="6.140625" customWidth="1"/>
    <col min="4618" max="4618" width="5.140625" customWidth="1"/>
    <col min="4619" max="4619" width="38.42578125" customWidth="1"/>
    <col min="4620" max="4620" width="34.28515625" customWidth="1"/>
    <col min="4621" max="4621" width="12.42578125" customWidth="1"/>
    <col min="4624" max="4624" width="9.42578125" customWidth="1"/>
    <col min="4625" max="4625" width="8.85546875" customWidth="1"/>
    <col min="4627" max="4627" width="9.140625" customWidth="1"/>
    <col min="4628" max="4630" width="9.85546875" customWidth="1"/>
    <col min="4632" max="4632" width="11.28515625" customWidth="1"/>
    <col min="4634" max="4634" width="10.140625" customWidth="1"/>
    <col min="4635" max="4635" width="6.140625" customWidth="1"/>
    <col min="4874" max="4874" width="5.140625" customWidth="1"/>
    <col min="4875" max="4875" width="38.42578125" customWidth="1"/>
    <col min="4876" max="4876" width="34.28515625" customWidth="1"/>
    <col min="4877" max="4877" width="12.42578125" customWidth="1"/>
    <col min="4880" max="4880" width="9.42578125" customWidth="1"/>
    <col min="4881" max="4881" width="8.85546875" customWidth="1"/>
    <col min="4883" max="4883" width="9.140625" customWidth="1"/>
    <col min="4884" max="4886" width="9.85546875" customWidth="1"/>
    <col min="4888" max="4888" width="11.28515625" customWidth="1"/>
    <col min="4890" max="4890" width="10.140625" customWidth="1"/>
    <col min="4891" max="4891" width="6.140625" customWidth="1"/>
    <col min="5130" max="5130" width="5.140625" customWidth="1"/>
    <col min="5131" max="5131" width="38.42578125" customWidth="1"/>
    <col min="5132" max="5132" width="34.28515625" customWidth="1"/>
    <col min="5133" max="5133" width="12.42578125" customWidth="1"/>
    <col min="5136" max="5136" width="9.42578125" customWidth="1"/>
    <col min="5137" max="5137" width="8.85546875" customWidth="1"/>
    <col min="5139" max="5139" width="9.140625" customWidth="1"/>
    <col min="5140" max="5142" width="9.85546875" customWidth="1"/>
    <col min="5144" max="5144" width="11.28515625" customWidth="1"/>
    <col min="5146" max="5146" width="10.140625" customWidth="1"/>
    <col min="5147" max="5147" width="6.140625" customWidth="1"/>
    <col min="5386" max="5386" width="5.140625" customWidth="1"/>
    <col min="5387" max="5387" width="38.42578125" customWidth="1"/>
    <col min="5388" max="5388" width="34.28515625" customWidth="1"/>
    <col min="5389" max="5389" width="12.42578125" customWidth="1"/>
    <col min="5392" max="5392" width="9.42578125" customWidth="1"/>
    <col min="5393" max="5393" width="8.85546875" customWidth="1"/>
    <col min="5395" max="5395" width="9.140625" customWidth="1"/>
    <col min="5396" max="5398" width="9.85546875" customWidth="1"/>
    <col min="5400" max="5400" width="11.28515625" customWidth="1"/>
    <col min="5402" max="5402" width="10.140625" customWidth="1"/>
    <col min="5403" max="5403" width="6.140625" customWidth="1"/>
    <col min="5642" max="5642" width="5.140625" customWidth="1"/>
    <col min="5643" max="5643" width="38.42578125" customWidth="1"/>
    <col min="5644" max="5644" width="34.28515625" customWidth="1"/>
    <col min="5645" max="5645" width="12.42578125" customWidth="1"/>
    <col min="5648" max="5648" width="9.42578125" customWidth="1"/>
    <col min="5649" max="5649" width="8.85546875" customWidth="1"/>
    <col min="5651" max="5651" width="9.140625" customWidth="1"/>
    <col min="5652" max="5654" width="9.85546875" customWidth="1"/>
    <col min="5656" max="5656" width="11.28515625" customWidth="1"/>
    <col min="5658" max="5658" width="10.140625" customWidth="1"/>
    <col min="5659" max="5659" width="6.140625" customWidth="1"/>
    <col min="5898" max="5898" width="5.140625" customWidth="1"/>
    <col min="5899" max="5899" width="38.42578125" customWidth="1"/>
    <col min="5900" max="5900" width="34.28515625" customWidth="1"/>
    <col min="5901" max="5901" width="12.42578125" customWidth="1"/>
    <col min="5904" max="5904" width="9.42578125" customWidth="1"/>
    <col min="5905" max="5905" width="8.85546875" customWidth="1"/>
    <col min="5907" max="5907" width="9.140625" customWidth="1"/>
    <col min="5908" max="5910" width="9.85546875" customWidth="1"/>
    <col min="5912" max="5912" width="11.28515625" customWidth="1"/>
    <col min="5914" max="5914" width="10.140625" customWidth="1"/>
    <col min="5915" max="5915" width="6.140625" customWidth="1"/>
    <col min="6154" max="6154" width="5.140625" customWidth="1"/>
    <col min="6155" max="6155" width="38.42578125" customWidth="1"/>
    <col min="6156" max="6156" width="34.28515625" customWidth="1"/>
    <col min="6157" max="6157" width="12.42578125" customWidth="1"/>
    <col min="6160" max="6160" width="9.42578125" customWidth="1"/>
    <col min="6161" max="6161" width="8.85546875" customWidth="1"/>
    <col min="6163" max="6163" width="9.140625" customWidth="1"/>
    <col min="6164" max="6166" width="9.85546875" customWidth="1"/>
    <col min="6168" max="6168" width="11.28515625" customWidth="1"/>
    <col min="6170" max="6170" width="10.140625" customWidth="1"/>
    <col min="6171" max="6171" width="6.140625" customWidth="1"/>
    <col min="6410" max="6410" width="5.140625" customWidth="1"/>
    <col min="6411" max="6411" width="38.42578125" customWidth="1"/>
    <col min="6412" max="6412" width="34.28515625" customWidth="1"/>
    <col min="6413" max="6413" width="12.42578125" customWidth="1"/>
    <col min="6416" max="6416" width="9.42578125" customWidth="1"/>
    <col min="6417" max="6417" width="8.85546875" customWidth="1"/>
    <col min="6419" max="6419" width="9.140625" customWidth="1"/>
    <col min="6420" max="6422" width="9.85546875" customWidth="1"/>
    <col min="6424" max="6424" width="11.28515625" customWidth="1"/>
    <col min="6426" max="6426" width="10.140625" customWidth="1"/>
    <col min="6427" max="6427" width="6.140625" customWidth="1"/>
    <col min="6666" max="6666" width="5.140625" customWidth="1"/>
    <col min="6667" max="6667" width="38.42578125" customWidth="1"/>
    <col min="6668" max="6668" width="34.28515625" customWidth="1"/>
    <col min="6669" max="6669" width="12.42578125" customWidth="1"/>
    <col min="6672" max="6672" width="9.42578125" customWidth="1"/>
    <col min="6673" max="6673" width="8.85546875" customWidth="1"/>
    <col min="6675" max="6675" width="9.140625" customWidth="1"/>
    <col min="6676" max="6678" width="9.85546875" customWidth="1"/>
    <col min="6680" max="6680" width="11.28515625" customWidth="1"/>
    <col min="6682" max="6682" width="10.140625" customWidth="1"/>
    <col min="6683" max="6683" width="6.140625" customWidth="1"/>
    <col min="6922" max="6922" width="5.140625" customWidth="1"/>
    <col min="6923" max="6923" width="38.42578125" customWidth="1"/>
    <col min="6924" max="6924" width="34.28515625" customWidth="1"/>
    <col min="6925" max="6925" width="12.42578125" customWidth="1"/>
    <col min="6928" max="6928" width="9.42578125" customWidth="1"/>
    <col min="6929" max="6929" width="8.85546875" customWidth="1"/>
    <col min="6931" max="6931" width="9.140625" customWidth="1"/>
    <col min="6932" max="6934" width="9.85546875" customWidth="1"/>
    <col min="6936" max="6936" width="11.28515625" customWidth="1"/>
    <col min="6938" max="6938" width="10.140625" customWidth="1"/>
    <col min="6939" max="6939" width="6.140625" customWidth="1"/>
    <col min="7178" max="7178" width="5.140625" customWidth="1"/>
    <col min="7179" max="7179" width="38.42578125" customWidth="1"/>
    <col min="7180" max="7180" width="34.28515625" customWidth="1"/>
    <col min="7181" max="7181" width="12.42578125" customWidth="1"/>
    <col min="7184" max="7184" width="9.42578125" customWidth="1"/>
    <col min="7185" max="7185" width="8.85546875" customWidth="1"/>
    <col min="7187" max="7187" width="9.140625" customWidth="1"/>
    <col min="7188" max="7190" width="9.85546875" customWidth="1"/>
    <col min="7192" max="7192" width="11.28515625" customWidth="1"/>
    <col min="7194" max="7194" width="10.140625" customWidth="1"/>
    <col min="7195" max="7195" width="6.140625" customWidth="1"/>
    <col min="7434" max="7434" width="5.140625" customWidth="1"/>
    <col min="7435" max="7435" width="38.42578125" customWidth="1"/>
    <col min="7436" max="7436" width="34.28515625" customWidth="1"/>
    <col min="7437" max="7437" width="12.42578125" customWidth="1"/>
    <col min="7440" max="7440" width="9.42578125" customWidth="1"/>
    <col min="7441" max="7441" width="8.85546875" customWidth="1"/>
    <col min="7443" max="7443" width="9.140625" customWidth="1"/>
    <col min="7444" max="7446" width="9.85546875" customWidth="1"/>
    <col min="7448" max="7448" width="11.28515625" customWidth="1"/>
    <col min="7450" max="7450" width="10.140625" customWidth="1"/>
    <col min="7451" max="7451" width="6.140625" customWidth="1"/>
    <col min="7690" max="7690" width="5.140625" customWidth="1"/>
    <col min="7691" max="7691" width="38.42578125" customWidth="1"/>
    <col min="7692" max="7692" width="34.28515625" customWidth="1"/>
    <col min="7693" max="7693" width="12.42578125" customWidth="1"/>
    <col min="7696" max="7696" width="9.42578125" customWidth="1"/>
    <col min="7697" max="7697" width="8.85546875" customWidth="1"/>
    <col min="7699" max="7699" width="9.140625" customWidth="1"/>
    <col min="7700" max="7702" width="9.85546875" customWidth="1"/>
    <col min="7704" max="7704" width="11.28515625" customWidth="1"/>
    <col min="7706" max="7706" width="10.140625" customWidth="1"/>
    <col min="7707" max="7707" width="6.140625" customWidth="1"/>
    <col min="7946" max="7946" width="5.140625" customWidth="1"/>
    <col min="7947" max="7947" width="38.42578125" customWidth="1"/>
    <col min="7948" max="7948" width="34.28515625" customWidth="1"/>
    <col min="7949" max="7949" width="12.42578125" customWidth="1"/>
    <col min="7952" max="7952" width="9.42578125" customWidth="1"/>
    <col min="7953" max="7953" width="8.85546875" customWidth="1"/>
    <col min="7955" max="7955" width="9.140625" customWidth="1"/>
    <col min="7956" max="7958" width="9.85546875" customWidth="1"/>
    <col min="7960" max="7960" width="11.28515625" customWidth="1"/>
    <col min="7962" max="7962" width="10.140625" customWidth="1"/>
    <col min="7963" max="7963" width="6.140625" customWidth="1"/>
    <col min="8202" max="8202" width="5.140625" customWidth="1"/>
    <col min="8203" max="8203" width="38.42578125" customWidth="1"/>
    <col min="8204" max="8204" width="34.28515625" customWidth="1"/>
    <col min="8205" max="8205" width="12.42578125" customWidth="1"/>
    <col min="8208" max="8208" width="9.42578125" customWidth="1"/>
    <col min="8209" max="8209" width="8.85546875" customWidth="1"/>
    <col min="8211" max="8211" width="9.140625" customWidth="1"/>
    <col min="8212" max="8214" width="9.85546875" customWidth="1"/>
    <col min="8216" max="8216" width="11.28515625" customWidth="1"/>
    <col min="8218" max="8218" width="10.140625" customWidth="1"/>
    <col min="8219" max="8219" width="6.140625" customWidth="1"/>
    <col min="8458" max="8458" width="5.140625" customWidth="1"/>
    <col min="8459" max="8459" width="38.42578125" customWidth="1"/>
    <col min="8460" max="8460" width="34.28515625" customWidth="1"/>
    <col min="8461" max="8461" width="12.42578125" customWidth="1"/>
    <col min="8464" max="8464" width="9.42578125" customWidth="1"/>
    <col min="8465" max="8465" width="8.85546875" customWidth="1"/>
    <col min="8467" max="8467" width="9.140625" customWidth="1"/>
    <col min="8468" max="8470" width="9.85546875" customWidth="1"/>
    <col min="8472" max="8472" width="11.28515625" customWidth="1"/>
    <col min="8474" max="8474" width="10.140625" customWidth="1"/>
    <col min="8475" max="8475" width="6.140625" customWidth="1"/>
    <col min="8714" max="8714" width="5.140625" customWidth="1"/>
    <col min="8715" max="8715" width="38.42578125" customWidth="1"/>
    <col min="8716" max="8716" width="34.28515625" customWidth="1"/>
    <col min="8717" max="8717" width="12.42578125" customWidth="1"/>
    <col min="8720" max="8720" width="9.42578125" customWidth="1"/>
    <col min="8721" max="8721" width="8.85546875" customWidth="1"/>
    <col min="8723" max="8723" width="9.140625" customWidth="1"/>
    <col min="8724" max="8726" width="9.85546875" customWidth="1"/>
    <col min="8728" max="8728" width="11.28515625" customWidth="1"/>
    <col min="8730" max="8730" width="10.140625" customWidth="1"/>
    <col min="8731" max="8731" width="6.140625" customWidth="1"/>
    <col min="8970" max="8970" width="5.140625" customWidth="1"/>
    <col min="8971" max="8971" width="38.42578125" customWidth="1"/>
    <col min="8972" max="8972" width="34.28515625" customWidth="1"/>
    <col min="8973" max="8973" width="12.42578125" customWidth="1"/>
    <col min="8976" max="8976" width="9.42578125" customWidth="1"/>
    <col min="8977" max="8977" width="8.85546875" customWidth="1"/>
    <col min="8979" max="8979" width="9.140625" customWidth="1"/>
    <col min="8980" max="8982" width="9.85546875" customWidth="1"/>
    <col min="8984" max="8984" width="11.28515625" customWidth="1"/>
    <col min="8986" max="8986" width="10.140625" customWidth="1"/>
    <col min="8987" max="8987" width="6.140625" customWidth="1"/>
    <col min="9226" max="9226" width="5.140625" customWidth="1"/>
    <col min="9227" max="9227" width="38.42578125" customWidth="1"/>
    <col min="9228" max="9228" width="34.28515625" customWidth="1"/>
    <col min="9229" max="9229" width="12.42578125" customWidth="1"/>
    <col min="9232" max="9232" width="9.42578125" customWidth="1"/>
    <col min="9233" max="9233" width="8.85546875" customWidth="1"/>
    <col min="9235" max="9235" width="9.140625" customWidth="1"/>
    <col min="9236" max="9238" width="9.85546875" customWidth="1"/>
    <col min="9240" max="9240" width="11.28515625" customWidth="1"/>
    <col min="9242" max="9242" width="10.140625" customWidth="1"/>
    <col min="9243" max="9243" width="6.140625" customWidth="1"/>
    <col min="9482" max="9482" width="5.140625" customWidth="1"/>
    <col min="9483" max="9483" width="38.42578125" customWidth="1"/>
    <col min="9484" max="9484" width="34.28515625" customWidth="1"/>
    <col min="9485" max="9485" width="12.42578125" customWidth="1"/>
    <col min="9488" max="9488" width="9.42578125" customWidth="1"/>
    <col min="9489" max="9489" width="8.85546875" customWidth="1"/>
    <col min="9491" max="9491" width="9.140625" customWidth="1"/>
    <col min="9492" max="9494" width="9.85546875" customWidth="1"/>
    <col min="9496" max="9496" width="11.28515625" customWidth="1"/>
    <col min="9498" max="9498" width="10.140625" customWidth="1"/>
    <col min="9499" max="9499" width="6.140625" customWidth="1"/>
    <col min="9738" max="9738" width="5.140625" customWidth="1"/>
    <col min="9739" max="9739" width="38.42578125" customWidth="1"/>
    <col min="9740" max="9740" width="34.28515625" customWidth="1"/>
    <col min="9741" max="9741" width="12.42578125" customWidth="1"/>
    <col min="9744" max="9744" width="9.42578125" customWidth="1"/>
    <col min="9745" max="9745" width="8.85546875" customWidth="1"/>
    <col min="9747" max="9747" width="9.140625" customWidth="1"/>
    <col min="9748" max="9750" width="9.85546875" customWidth="1"/>
    <col min="9752" max="9752" width="11.28515625" customWidth="1"/>
    <col min="9754" max="9754" width="10.140625" customWidth="1"/>
    <col min="9755" max="9755" width="6.140625" customWidth="1"/>
    <col min="9994" max="9994" width="5.140625" customWidth="1"/>
    <col min="9995" max="9995" width="38.42578125" customWidth="1"/>
    <col min="9996" max="9996" width="34.28515625" customWidth="1"/>
    <col min="9997" max="9997" width="12.42578125" customWidth="1"/>
    <col min="10000" max="10000" width="9.42578125" customWidth="1"/>
    <col min="10001" max="10001" width="8.85546875" customWidth="1"/>
    <col min="10003" max="10003" width="9.140625" customWidth="1"/>
    <col min="10004" max="10006" width="9.85546875" customWidth="1"/>
    <col min="10008" max="10008" width="11.28515625" customWidth="1"/>
    <col min="10010" max="10010" width="10.140625" customWidth="1"/>
    <col min="10011" max="10011" width="6.140625" customWidth="1"/>
    <col min="10250" max="10250" width="5.140625" customWidth="1"/>
    <col min="10251" max="10251" width="38.42578125" customWidth="1"/>
    <col min="10252" max="10252" width="34.28515625" customWidth="1"/>
    <col min="10253" max="10253" width="12.42578125" customWidth="1"/>
    <col min="10256" max="10256" width="9.42578125" customWidth="1"/>
    <col min="10257" max="10257" width="8.85546875" customWidth="1"/>
    <col min="10259" max="10259" width="9.140625" customWidth="1"/>
    <col min="10260" max="10262" width="9.85546875" customWidth="1"/>
    <col min="10264" max="10264" width="11.28515625" customWidth="1"/>
    <col min="10266" max="10266" width="10.140625" customWidth="1"/>
    <col min="10267" max="10267" width="6.140625" customWidth="1"/>
    <col min="10506" max="10506" width="5.140625" customWidth="1"/>
    <col min="10507" max="10507" width="38.42578125" customWidth="1"/>
    <col min="10508" max="10508" width="34.28515625" customWidth="1"/>
    <col min="10509" max="10509" width="12.42578125" customWidth="1"/>
    <col min="10512" max="10512" width="9.42578125" customWidth="1"/>
    <col min="10513" max="10513" width="8.85546875" customWidth="1"/>
    <col min="10515" max="10515" width="9.140625" customWidth="1"/>
    <col min="10516" max="10518" width="9.85546875" customWidth="1"/>
    <col min="10520" max="10520" width="11.28515625" customWidth="1"/>
    <col min="10522" max="10522" width="10.140625" customWidth="1"/>
    <col min="10523" max="10523" width="6.140625" customWidth="1"/>
    <col min="10762" max="10762" width="5.140625" customWidth="1"/>
    <col min="10763" max="10763" width="38.42578125" customWidth="1"/>
    <col min="10764" max="10764" width="34.28515625" customWidth="1"/>
    <col min="10765" max="10765" width="12.42578125" customWidth="1"/>
    <col min="10768" max="10768" width="9.42578125" customWidth="1"/>
    <col min="10769" max="10769" width="8.85546875" customWidth="1"/>
    <col min="10771" max="10771" width="9.140625" customWidth="1"/>
    <col min="10772" max="10774" width="9.85546875" customWidth="1"/>
    <col min="10776" max="10776" width="11.28515625" customWidth="1"/>
    <col min="10778" max="10778" width="10.140625" customWidth="1"/>
    <col min="10779" max="10779" width="6.140625" customWidth="1"/>
    <col min="11018" max="11018" width="5.140625" customWidth="1"/>
    <col min="11019" max="11019" width="38.42578125" customWidth="1"/>
    <col min="11020" max="11020" width="34.28515625" customWidth="1"/>
    <col min="11021" max="11021" width="12.42578125" customWidth="1"/>
    <col min="11024" max="11024" width="9.42578125" customWidth="1"/>
    <col min="11025" max="11025" width="8.85546875" customWidth="1"/>
    <col min="11027" max="11027" width="9.140625" customWidth="1"/>
    <col min="11028" max="11030" width="9.85546875" customWidth="1"/>
    <col min="11032" max="11032" width="11.28515625" customWidth="1"/>
    <col min="11034" max="11034" width="10.140625" customWidth="1"/>
    <col min="11035" max="11035" width="6.140625" customWidth="1"/>
    <col min="11274" max="11274" width="5.140625" customWidth="1"/>
    <col min="11275" max="11275" width="38.42578125" customWidth="1"/>
    <col min="11276" max="11276" width="34.28515625" customWidth="1"/>
    <col min="11277" max="11277" width="12.42578125" customWidth="1"/>
    <col min="11280" max="11280" width="9.42578125" customWidth="1"/>
    <col min="11281" max="11281" width="8.85546875" customWidth="1"/>
    <col min="11283" max="11283" width="9.140625" customWidth="1"/>
    <col min="11284" max="11286" width="9.85546875" customWidth="1"/>
    <col min="11288" max="11288" width="11.28515625" customWidth="1"/>
    <col min="11290" max="11290" width="10.140625" customWidth="1"/>
    <col min="11291" max="11291" width="6.140625" customWidth="1"/>
    <col min="11530" max="11530" width="5.140625" customWidth="1"/>
    <col min="11531" max="11531" width="38.42578125" customWidth="1"/>
    <col min="11532" max="11532" width="34.28515625" customWidth="1"/>
    <col min="11533" max="11533" width="12.42578125" customWidth="1"/>
    <col min="11536" max="11536" width="9.42578125" customWidth="1"/>
    <col min="11537" max="11537" width="8.85546875" customWidth="1"/>
    <col min="11539" max="11539" width="9.140625" customWidth="1"/>
    <col min="11540" max="11542" width="9.85546875" customWidth="1"/>
    <col min="11544" max="11544" width="11.28515625" customWidth="1"/>
    <col min="11546" max="11546" width="10.140625" customWidth="1"/>
    <col min="11547" max="11547" width="6.140625" customWidth="1"/>
    <col min="11786" max="11786" width="5.140625" customWidth="1"/>
    <col min="11787" max="11787" width="38.42578125" customWidth="1"/>
    <col min="11788" max="11788" width="34.28515625" customWidth="1"/>
    <col min="11789" max="11789" width="12.42578125" customWidth="1"/>
    <col min="11792" max="11792" width="9.42578125" customWidth="1"/>
    <col min="11793" max="11793" width="8.85546875" customWidth="1"/>
    <col min="11795" max="11795" width="9.140625" customWidth="1"/>
    <col min="11796" max="11798" width="9.85546875" customWidth="1"/>
    <col min="11800" max="11800" width="11.28515625" customWidth="1"/>
    <col min="11802" max="11802" width="10.140625" customWidth="1"/>
    <col min="11803" max="11803" width="6.140625" customWidth="1"/>
    <col min="12042" max="12042" width="5.140625" customWidth="1"/>
    <col min="12043" max="12043" width="38.42578125" customWidth="1"/>
    <col min="12044" max="12044" width="34.28515625" customWidth="1"/>
    <col min="12045" max="12045" width="12.42578125" customWidth="1"/>
    <col min="12048" max="12048" width="9.42578125" customWidth="1"/>
    <col min="12049" max="12049" width="8.85546875" customWidth="1"/>
    <col min="12051" max="12051" width="9.140625" customWidth="1"/>
    <col min="12052" max="12054" width="9.85546875" customWidth="1"/>
    <col min="12056" max="12056" width="11.28515625" customWidth="1"/>
    <col min="12058" max="12058" width="10.140625" customWidth="1"/>
    <col min="12059" max="12059" width="6.140625" customWidth="1"/>
    <col min="12298" max="12298" width="5.140625" customWidth="1"/>
    <col min="12299" max="12299" width="38.42578125" customWidth="1"/>
    <col min="12300" max="12300" width="34.28515625" customWidth="1"/>
    <col min="12301" max="12301" width="12.42578125" customWidth="1"/>
    <col min="12304" max="12304" width="9.42578125" customWidth="1"/>
    <col min="12305" max="12305" width="8.85546875" customWidth="1"/>
    <col min="12307" max="12307" width="9.140625" customWidth="1"/>
    <col min="12308" max="12310" width="9.85546875" customWidth="1"/>
    <col min="12312" max="12312" width="11.28515625" customWidth="1"/>
    <col min="12314" max="12314" width="10.140625" customWidth="1"/>
    <col min="12315" max="12315" width="6.140625" customWidth="1"/>
    <col min="12554" max="12554" width="5.140625" customWidth="1"/>
    <col min="12555" max="12555" width="38.42578125" customWidth="1"/>
    <col min="12556" max="12556" width="34.28515625" customWidth="1"/>
    <col min="12557" max="12557" width="12.42578125" customWidth="1"/>
    <col min="12560" max="12560" width="9.42578125" customWidth="1"/>
    <col min="12561" max="12561" width="8.85546875" customWidth="1"/>
    <col min="12563" max="12563" width="9.140625" customWidth="1"/>
    <col min="12564" max="12566" width="9.85546875" customWidth="1"/>
    <col min="12568" max="12568" width="11.28515625" customWidth="1"/>
    <col min="12570" max="12570" width="10.140625" customWidth="1"/>
    <col min="12571" max="12571" width="6.140625" customWidth="1"/>
    <col min="12810" max="12810" width="5.140625" customWidth="1"/>
    <col min="12811" max="12811" width="38.42578125" customWidth="1"/>
    <col min="12812" max="12812" width="34.28515625" customWidth="1"/>
    <col min="12813" max="12813" width="12.42578125" customWidth="1"/>
    <col min="12816" max="12816" width="9.42578125" customWidth="1"/>
    <col min="12817" max="12817" width="8.85546875" customWidth="1"/>
    <col min="12819" max="12819" width="9.140625" customWidth="1"/>
    <col min="12820" max="12822" width="9.85546875" customWidth="1"/>
    <col min="12824" max="12824" width="11.28515625" customWidth="1"/>
    <col min="12826" max="12826" width="10.140625" customWidth="1"/>
    <col min="12827" max="12827" width="6.140625" customWidth="1"/>
    <col min="13066" max="13066" width="5.140625" customWidth="1"/>
    <col min="13067" max="13067" width="38.42578125" customWidth="1"/>
    <col min="13068" max="13068" width="34.28515625" customWidth="1"/>
    <col min="13069" max="13069" width="12.42578125" customWidth="1"/>
    <col min="13072" max="13072" width="9.42578125" customWidth="1"/>
    <col min="13073" max="13073" width="8.85546875" customWidth="1"/>
    <col min="13075" max="13075" width="9.140625" customWidth="1"/>
    <col min="13076" max="13078" width="9.85546875" customWidth="1"/>
    <col min="13080" max="13080" width="11.28515625" customWidth="1"/>
    <col min="13082" max="13082" width="10.140625" customWidth="1"/>
    <col min="13083" max="13083" width="6.140625" customWidth="1"/>
    <col min="13322" max="13322" width="5.140625" customWidth="1"/>
    <col min="13323" max="13323" width="38.42578125" customWidth="1"/>
    <col min="13324" max="13324" width="34.28515625" customWidth="1"/>
    <col min="13325" max="13325" width="12.42578125" customWidth="1"/>
    <col min="13328" max="13328" width="9.42578125" customWidth="1"/>
    <col min="13329" max="13329" width="8.85546875" customWidth="1"/>
    <col min="13331" max="13331" width="9.140625" customWidth="1"/>
    <col min="13332" max="13334" width="9.85546875" customWidth="1"/>
    <col min="13336" max="13336" width="11.28515625" customWidth="1"/>
    <col min="13338" max="13338" width="10.140625" customWidth="1"/>
    <col min="13339" max="13339" width="6.140625" customWidth="1"/>
    <col min="13578" max="13578" width="5.140625" customWidth="1"/>
    <col min="13579" max="13579" width="38.42578125" customWidth="1"/>
    <col min="13580" max="13580" width="34.28515625" customWidth="1"/>
    <col min="13581" max="13581" width="12.42578125" customWidth="1"/>
    <col min="13584" max="13584" width="9.42578125" customWidth="1"/>
    <col min="13585" max="13585" width="8.85546875" customWidth="1"/>
    <col min="13587" max="13587" width="9.140625" customWidth="1"/>
    <col min="13588" max="13590" width="9.85546875" customWidth="1"/>
    <col min="13592" max="13592" width="11.28515625" customWidth="1"/>
    <col min="13594" max="13594" width="10.140625" customWidth="1"/>
    <col min="13595" max="13595" width="6.140625" customWidth="1"/>
    <col min="13834" max="13834" width="5.140625" customWidth="1"/>
    <col min="13835" max="13835" width="38.42578125" customWidth="1"/>
    <col min="13836" max="13836" width="34.28515625" customWidth="1"/>
    <col min="13837" max="13837" width="12.42578125" customWidth="1"/>
    <col min="13840" max="13840" width="9.42578125" customWidth="1"/>
    <col min="13841" max="13841" width="8.85546875" customWidth="1"/>
    <col min="13843" max="13843" width="9.140625" customWidth="1"/>
    <col min="13844" max="13846" width="9.85546875" customWidth="1"/>
    <col min="13848" max="13848" width="11.28515625" customWidth="1"/>
    <col min="13850" max="13850" width="10.140625" customWidth="1"/>
    <col min="13851" max="13851" width="6.140625" customWidth="1"/>
    <col min="14090" max="14090" width="5.140625" customWidth="1"/>
    <col min="14091" max="14091" width="38.42578125" customWidth="1"/>
    <col min="14092" max="14092" width="34.28515625" customWidth="1"/>
    <col min="14093" max="14093" width="12.42578125" customWidth="1"/>
    <col min="14096" max="14096" width="9.42578125" customWidth="1"/>
    <col min="14097" max="14097" width="8.85546875" customWidth="1"/>
    <col min="14099" max="14099" width="9.140625" customWidth="1"/>
    <col min="14100" max="14102" width="9.85546875" customWidth="1"/>
    <col min="14104" max="14104" width="11.28515625" customWidth="1"/>
    <col min="14106" max="14106" width="10.140625" customWidth="1"/>
    <col min="14107" max="14107" width="6.140625" customWidth="1"/>
    <col min="14346" max="14346" width="5.140625" customWidth="1"/>
    <col min="14347" max="14347" width="38.42578125" customWidth="1"/>
    <col min="14348" max="14348" width="34.28515625" customWidth="1"/>
    <col min="14349" max="14349" width="12.42578125" customWidth="1"/>
    <col min="14352" max="14352" width="9.42578125" customWidth="1"/>
    <col min="14353" max="14353" width="8.85546875" customWidth="1"/>
    <col min="14355" max="14355" width="9.140625" customWidth="1"/>
    <col min="14356" max="14358" width="9.85546875" customWidth="1"/>
    <col min="14360" max="14360" width="11.28515625" customWidth="1"/>
    <col min="14362" max="14362" width="10.140625" customWidth="1"/>
    <col min="14363" max="14363" width="6.140625" customWidth="1"/>
    <col min="14602" max="14602" width="5.140625" customWidth="1"/>
    <col min="14603" max="14603" width="38.42578125" customWidth="1"/>
    <col min="14604" max="14604" width="34.28515625" customWidth="1"/>
    <col min="14605" max="14605" width="12.42578125" customWidth="1"/>
    <col min="14608" max="14608" width="9.42578125" customWidth="1"/>
    <col min="14609" max="14609" width="8.85546875" customWidth="1"/>
    <col min="14611" max="14611" width="9.140625" customWidth="1"/>
    <col min="14612" max="14614" width="9.85546875" customWidth="1"/>
    <col min="14616" max="14616" width="11.28515625" customWidth="1"/>
    <col min="14618" max="14618" width="10.140625" customWidth="1"/>
    <col min="14619" max="14619" width="6.140625" customWidth="1"/>
    <col min="14858" max="14858" width="5.140625" customWidth="1"/>
    <col min="14859" max="14859" width="38.42578125" customWidth="1"/>
    <col min="14860" max="14860" width="34.28515625" customWidth="1"/>
    <col min="14861" max="14861" width="12.42578125" customWidth="1"/>
    <col min="14864" max="14864" width="9.42578125" customWidth="1"/>
    <col min="14865" max="14865" width="8.85546875" customWidth="1"/>
    <col min="14867" max="14867" width="9.140625" customWidth="1"/>
    <col min="14868" max="14870" width="9.85546875" customWidth="1"/>
    <col min="14872" max="14872" width="11.28515625" customWidth="1"/>
    <col min="14874" max="14874" width="10.140625" customWidth="1"/>
    <col min="14875" max="14875" width="6.140625" customWidth="1"/>
    <col min="15114" max="15114" width="5.140625" customWidth="1"/>
    <col min="15115" max="15115" width="38.42578125" customWidth="1"/>
    <col min="15116" max="15116" width="34.28515625" customWidth="1"/>
    <col min="15117" max="15117" width="12.42578125" customWidth="1"/>
    <col min="15120" max="15120" width="9.42578125" customWidth="1"/>
    <col min="15121" max="15121" width="8.85546875" customWidth="1"/>
    <col min="15123" max="15123" width="9.140625" customWidth="1"/>
    <col min="15124" max="15126" width="9.85546875" customWidth="1"/>
    <col min="15128" max="15128" width="11.28515625" customWidth="1"/>
    <col min="15130" max="15130" width="10.140625" customWidth="1"/>
    <col min="15131" max="15131" width="6.140625" customWidth="1"/>
    <col min="15370" max="15370" width="5.140625" customWidth="1"/>
    <col min="15371" max="15371" width="38.42578125" customWidth="1"/>
    <col min="15372" max="15372" width="34.28515625" customWidth="1"/>
    <col min="15373" max="15373" width="12.42578125" customWidth="1"/>
    <col min="15376" max="15376" width="9.42578125" customWidth="1"/>
    <col min="15377" max="15377" width="8.85546875" customWidth="1"/>
    <col min="15379" max="15379" width="9.140625" customWidth="1"/>
    <col min="15380" max="15382" width="9.85546875" customWidth="1"/>
    <col min="15384" max="15384" width="11.28515625" customWidth="1"/>
    <col min="15386" max="15386" width="10.140625" customWidth="1"/>
    <col min="15387" max="15387" width="6.140625" customWidth="1"/>
    <col min="15626" max="15626" width="5.140625" customWidth="1"/>
    <col min="15627" max="15627" width="38.42578125" customWidth="1"/>
    <col min="15628" max="15628" width="34.28515625" customWidth="1"/>
    <col min="15629" max="15629" width="12.42578125" customWidth="1"/>
    <col min="15632" max="15632" width="9.42578125" customWidth="1"/>
    <col min="15633" max="15633" width="8.85546875" customWidth="1"/>
    <col min="15635" max="15635" width="9.140625" customWidth="1"/>
    <col min="15636" max="15638" width="9.85546875" customWidth="1"/>
    <col min="15640" max="15640" width="11.28515625" customWidth="1"/>
    <col min="15642" max="15642" width="10.140625" customWidth="1"/>
    <col min="15643" max="15643" width="6.140625" customWidth="1"/>
    <col min="15882" max="15882" width="5.140625" customWidth="1"/>
    <col min="15883" max="15883" width="38.42578125" customWidth="1"/>
    <col min="15884" max="15884" width="34.28515625" customWidth="1"/>
    <col min="15885" max="15885" width="12.42578125" customWidth="1"/>
    <col min="15888" max="15888" width="9.42578125" customWidth="1"/>
    <col min="15889" max="15889" width="8.85546875" customWidth="1"/>
    <col min="15891" max="15891" width="9.140625" customWidth="1"/>
    <col min="15892" max="15894" width="9.85546875" customWidth="1"/>
    <col min="15896" max="15896" width="11.28515625" customWidth="1"/>
    <col min="15898" max="15898" width="10.140625" customWidth="1"/>
    <col min="15899" max="15899" width="6.140625" customWidth="1"/>
    <col min="16138" max="16138" width="5.140625" customWidth="1"/>
    <col min="16139" max="16139" width="38.42578125" customWidth="1"/>
    <col min="16140" max="16140" width="34.28515625" customWidth="1"/>
    <col min="16141" max="16141" width="12.42578125" customWidth="1"/>
    <col min="16144" max="16144" width="9.42578125" customWidth="1"/>
    <col min="16145" max="16145" width="8.85546875" customWidth="1"/>
    <col min="16147" max="16147" width="9.140625" customWidth="1"/>
    <col min="16148" max="16150" width="9.85546875" customWidth="1"/>
    <col min="16152" max="16152" width="11.28515625" customWidth="1"/>
    <col min="16154" max="16154" width="10.140625" customWidth="1"/>
    <col min="16155" max="16155" width="6.140625" customWidth="1"/>
  </cols>
  <sheetData>
    <row r="1" spans="1:27" ht="18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8" x14ac:dyDescent="0.25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8" x14ac:dyDescent="0.25">
      <c r="A3" s="68" t="s">
        <v>88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65.25" customHeight="1" x14ac:dyDescent="0.25">
      <c r="A4" s="1" t="s">
        <v>1</v>
      </c>
      <c r="B4" s="2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4</v>
      </c>
      <c r="H4" s="3" t="s">
        <v>6</v>
      </c>
      <c r="I4" s="3" t="s">
        <v>5</v>
      </c>
      <c r="J4" s="3" t="s">
        <v>7</v>
      </c>
      <c r="K4" s="3" t="s">
        <v>74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67</v>
      </c>
      <c r="Q4" s="48" t="s">
        <v>168</v>
      </c>
      <c r="R4" s="21" t="s">
        <v>12</v>
      </c>
      <c r="S4" s="21" t="s">
        <v>68</v>
      </c>
      <c r="T4" s="26" t="s">
        <v>76</v>
      </c>
      <c r="U4" s="51" t="s">
        <v>169</v>
      </c>
      <c r="V4" s="28" t="s">
        <v>77</v>
      </c>
      <c r="W4" s="28" t="s">
        <v>86</v>
      </c>
      <c r="X4" s="21" t="s">
        <v>69</v>
      </c>
      <c r="Y4" s="3" t="s">
        <v>13</v>
      </c>
      <c r="Z4" s="3" t="s">
        <v>14</v>
      </c>
      <c r="AA4" s="3" t="s">
        <v>15</v>
      </c>
    </row>
    <row r="5" spans="1:27" x14ac:dyDescent="0.25">
      <c r="A5" s="4"/>
      <c r="B5" s="5"/>
      <c r="C5" s="5"/>
      <c r="D5" s="5"/>
      <c r="E5" s="5"/>
      <c r="F5" s="5"/>
      <c r="G5" s="4"/>
      <c r="H5" s="6"/>
      <c r="I5" s="4"/>
      <c r="J5" s="7"/>
      <c r="K5" s="6"/>
      <c r="L5" s="6"/>
      <c r="M5" s="6"/>
      <c r="N5" s="4"/>
      <c r="O5" s="4"/>
      <c r="P5" s="8"/>
      <c r="Q5" s="8"/>
      <c r="R5" s="8"/>
      <c r="S5" s="8"/>
      <c r="T5" s="8"/>
      <c r="U5" s="50"/>
      <c r="V5" s="27"/>
      <c r="W5" s="27"/>
      <c r="X5" s="8"/>
      <c r="Y5" s="9"/>
      <c r="Z5" s="9"/>
      <c r="AA5" s="9"/>
    </row>
    <row r="6" spans="1:27" x14ac:dyDescent="0.25">
      <c r="A6" s="10">
        <v>24</v>
      </c>
      <c r="B6" s="19" t="s">
        <v>50</v>
      </c>
      <c r="C6" s="53" t="s">
        <v>171</v>
      </c>
      <c r="D6" s="40" t="s">
        <v>146</v>
      </c>
      <c r="E6" s="11" t="s">
        <v>102</v>
      </c>
      <c r="F6" s="42">
        <v>2900383027</v>
      </c>
      <c r="G6" s="37" t="s">
        <v>17</v>
      </c>
      <c r="H6" s="34">
        <v>817</v>
      </c>
      <c r="I6" s="34">
        <f>(H6/30)*30</f>
        <v>817</v>
      </c>
      <c r="J6" s="45">
        <f>ROUND((I6*8.33%),2)</f>
        <v>68.06</v>
      </c>
      <c r="K6" s="36">
        <f t="shared" ref="K6" si="0">I6+J6</f>
        <v>885.06</v>
      </c>
      <c r="L6" s="34">
        <f t="shared" ref="L6" si="1">K6</f>
        <v>885.06</v>
      </c>
      <c r="M6" s="34">
        <f t="shared" ref="M6" si="2">ROUND(I6*11.15%,2)</f>
        <v>91.1</v>
      </c>
      <c r="N6" s="34">
        <f t="shared" ref="N6" si="3">ROUND(I6*11.35%,2)</f>
        <v>92.73</v>
      </c>
      <c r="O6" s="34"/>
      <c r="P6" s="46">
        <v>128.49</v>
      </c>
      <c r="Q6" s="46"/>
      <c r="R6" s="35"/>
      <c r="S6" s="35"/>
      <c r="T6" s="35"/>
      <c r="U6" s="46">
        <v>15</v>
      </c>
      <c r="V6" s="35"/>
      <c r="W6" s="46">
        <v>7.58</v>
      </c>
      <c r="X6" s="35"/>
      <c r="Y6" s="34">
        <f t="shared" ref="Y6" si="4">SUM(N6:X6)</f>
        <v>243.80000000000004</v>
      </c>
      <c r="Z6" s="35">
        <f t="shared" ref="Z6" si="5">L6-Y6</f>
        <v>641.25999999999988</v>
      </c>
      <c r="AA6" s="20">
        <f t="shared" ref="AA6" si="6">A6</f>
        <v>24</v>
      </c>
    </row>
    <row r="7" spans="1:27" ht="15.75" x14ac:dyDescent="0.25">
      <c r="A7" s="13"/>
      <c r="B7" s="14" t="s">
        <v>30</v>
      </c>
      <c r="C7" s="14"/>
      <c r="D7" s="14"/>
      <c r="E7" s="14"/>
      <c r="F7" s="14"/>
      <c r="G7" s="32"/>
      <c r="H7" s="33">
        <f t="shared" ref="H7:P7" si="7">SUM(H6:H6)</f>
        <v>817</v>
      </c>
      <c r="I7" s="33">
        <f t="shared" si="7"/>
        <v>817</v>
      </c>
      <c r="J7" s="33">
        <f t="shared" si="7"/>
        <v>68.06</v>
      </c>
      <c r="K7" s="33">
        <f t="shared" si="7"/>
        <v>885.06</v>
      </c>
      <c r="L7" s="33">
        <f t="shared" si="7"/>
        <v>885.06</v>
      </c>
      <c r="M7" s="33">
        <f t="shared" si="7"/>
        <v>91.1</v>
      </c>
      <c r="N7" s="33">
        <f t="shared" si="7"/>
        <v>92.73</v>
      </c>
      <c r="O7" s="33">
        <f t="shared" si="7"/>
        <v>0</v>
      </c>
      <c r="P7" s="33">
        <f t="shared" si="7"/>
        <v>128.49</v>
      </c>
      <c r="Q7" s="33"/>
      <c r="R7" s="33">
        <f t="shared" ref="R7:Z7" si="8">SUM(R6:R6)</f>
        <v>0</v>
      </c>
      <c r="S7" s="33">
        <f t="shared" si="8"/>
        <v>0</v>
      </c>
      <c r="T7" s="33">
        <f t="shared" si="8"/>
        <v>0</v>
      </c>
      <c r="U7" s="33">
        <f t="shared" si="8"/>
        <v>15</v>
      </c>
      <c r="V7" s="33">
        <f t="shared" si="8"/>
        <v>0</v>
      </c>
      <c r="W7" s="33">
        <f t="shared" si="8"/>
        <v>7.58</v>
      </c>
      <c r="X7" s="33">
        <f t="shared" si="8"/>
        <v>0</v>
      </c>
      <c r="Y7" s="33">
        <f t="shared" si="8"/>
        <v>243.80000000000004</v>
      </c>
      <c r="Z7" s="15">
        <f t="shared" si="8"/>
        <v>641.25999999999988</v>
      </c>
      <c r="AA7" s="13"/>
    </row>
    <row r="9" spans="1:27" x14ac:dyDescent="0.25">
      <c r="L9" t="s">
        <v>37</v>
      </c>
      <c r="O9" t="s">
        <v>37</v>
      </c>
    </row>
    <row r="10" spans="1:27" x14ac:dyDescent="0.25">
      <c r="M10" t="s">
        <v>37</v>
      </c>
    </row>
    <row r="13" spans="1:27" x14ac:dyDescent="0.25">
      <c r="P13" s="18"/>
      <c r="Q13" s="18"/>
    </row>
    <row r="14" spans="1:27" x14ac:dyDescent="0.25">
      <c r="B14" s="23"/>
      <c r="C14" s="16"/>
      <c r="D14" s="16"/>
      <c r="E14" s="16"/>
      <c r="F14" s="16"/>
      <c r="I14" s="16"/>
      <c r="K14" s="16"/>
      <c r="O14" s="16"/>
      <c r="T14" s="16"/>
      <c r="U14" s="16"/>
      <c r="V14" s="16"/>
      <c r="W14" s="16"/>
      <c r="Z14" s="16"/>
    </row>
    <row r="15" spans="1:27" ht="15.75" x14ac:dyDescent="0.25">
      <c r="B15" s="31" t="s">
        <v>78</v>
      </c>
      <c r="C15" s="16"/>
      <c r="D15" s="16"/>
      <c r="E15" s="16"/>
      <c r="F15" s="16"/>
      <c r="I15" s="16"/>
      <c r="K15" s="16"/>
      <c r="O15" s="16"/>
      <c r="R15" s="16"/>
      <c r="T15" s="16"/>
      <c r="U15" s="16"/>
      <c r="V15" s="16"/>
      <c r="W15" s="16"/>
      <c r="Y15" t="s">
        <v>37</v>
      </c>
      <c r="Z15" s="16"/>
    </row>
    <row r="16" spans="1:27" ht="15.75" x14ac:dyDescent="0.25">
      <c r="B16" s="30" t="s">
        <v>61</v>
      </c>
      <c r="R16" s="17"/>
    </row>
    <row r="17" spans="2:2" ht="15.75" x14ac:dyDescent="0.25">
      <c r="B17" s="29"/>
    </row>
  </sheetData>
  <mergeCells count="3">
    <mergeCell ref="A1:AA1"/>
    <mergeCell ref="A2:AA2"/>
    <mergeCell ref="A3:AA3"/>
  </mergeCells>
  <pageMargins left="0.70866141732283472" right="0.51181102362204722" top="0.74803149606299213" bottom="0.74803149606299213" header="0.31496062992125984" footer="0.31496062992125984"/>
  <pageSetup paperSize="8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ROL NO ANDRES MUÑOZ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2013-12-26T23:09:21Z</dcterms:modified>
</cp:coreProperties>
</file>