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05" windowWidth="14805" windowHeight="621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Hoja1!$A$4:$AK$233</definedName>
    <definedName name="_xlnm.Print_Titles" localSheetId="0">Hoja1!$1:$7</definedName>
  </definedNames>
  <calcPr calcId="144525"/>
</workbook>
</file>

<file path=xl/calcChain.xml><?xml version="1.0" encoding="utf-8"?>
<calcChain xmlns="http://schemas.openxmlformats.org/spreadsheetml/2006/main">
  <c r="J116" i="1" l="1"/>
  <c r="AE218" i="1" l="1"/>
  <c r="J91" i="1" l="1"/>
  <c r="AH233" i="1" l="1"/>
  <c r="V149" i="1" l="1"/>
  <c r="V75" i="1"/>
  <c r="X233" i="1" l="1"/>
  <c r="AF233" i="1" l="1"/>
  <c r="Z227" i="1" l="1"/>
  <c r="AD233" i="1" l="1"/>
  <c r="AK10" i="1" l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G233" i="1" l="1"/>
  <c r="AE233" i="1" l="1"/>
  <c r="AB233" i="1" l="1"/>
  <c r="R9" i="1" l="1"/>
  <c r="AI9" i="1" s="1"/>
  <c r="R10" i="1"/>
  <c r="AI10" i="1" s="1"/>
  <c r="R11" i="1"/>
  <c r="AI11" i="1" s="1"/>
  <c r="R12" i="1"/>
  <c r="AI12" i="1" s="1"/>
  <c r="R13" i="1"/>
  <c r="AI13" i="1" s="1"/>
  <c r="R14" i="1"/>
  <c r="AI14" i="1" s="1"/>
  <c r="R15" i="1"/>
  <c r="AI15" i="1" s="1"/>
  <c r="R16" i="1"/>
  <c r="AI16" i="1" s="1"/>
  <c r="R17" i="1"/>
  <c r="AI17" i="1" s="1"/>
  <c r="R18" i="1"/>
  <c r="AI18" i="1" s="1"/>
  <c r="R19" i="1"/>
  <c r="AI19" i="1" s="1"/>
  <c r="R20" i="1"/>
  <c r="AI20" i="1" s="1"/>
  <c r="R21" i="1"/>
  <c r="AI21" i="1" s="1"/>
  <c r="R22" i="1"/>
  <c r="AI22" i="1" s="1"/>
  <c r="R23" i="1"/>
  <c r="AI23" i="1" s="1"/>
  <c r="R24" i="1"/>
  <c r="AI24" i="1" s="1"/>
  <c r="R25" i="1"/>
  <c r="AI25" i="1" s="1"/>
  <c r="R26" i="1"/>
  <c r="AI26" i="1" s="1"/>
  <c r="R27" i="1"/>
  <c r="AI27" i="1" s="1"/>
  <c r="R28" i="1"/>
  <c r="AI28" i="1" s="1"/>
  <c r="R29" i="1"/>
  <c r="AI29" i="1" s="1"/>
  <c r="R30" i="1"/>
  <c r="AI30" i="1" s="1"/>
  <c r="R31" i="1"/>
  <c r="AI31" i="1" s="1"/>
  <c r="R32" i="1"/>
  <c r="AI32" i="1" s="1"/>
  <c r="R33" i="1"/>
  <c r="AI33" i="1" s="1"/>
  <c r="R34" i="1"/>
  <c r="AI34" i="1" s="1"/>
  <c r="R35" i="1"/>
  <c r="AI35" i="1" s="1"/>
  <c r="R36" i="1"/>
  <c r="AI36" i="1" s="1"/>
  <c r="R37" i="1"/>
  <c r="AI37" i="1" s="1"/>
  <c r="R38" i="1"/>
  <c r="AI38" i="1" s="1"/>
  <c r="R39" i="1"/>
  <c r="AI39" i="1" s="1"/>
  <c r="R40" i="1"/>
  <c r="AI40" i="1" s="1"/>
  <c r="R41" i="1"/>
  <c r="AI41" i="1" s="1"/>
  <c r="R42" i="1"/>
  <c r="AI42" i="1" s="1"/>
  <c r="R43" i="1"/>
  <c r="AI43" i="1" s="1"/>
  <c r="R44" i="1"/>
  <c r="AI44" i="1" s="1"/>
  <c r="R45" i="1"/>
  <c r="AI45" i="1" s="1"/>
  <c r="R46" i="1"/>
  <c r="AI46" i="1" s="1"/>
  <c r="R47" i="1"/>
  <c r="AI47" i="1" s="1"/>
  <c r="R48" i="1"/>
  <c r="AI48" i="1" s="1"/>
  <c r="R49" i="1"/>
  <c r="AI49" i="1" s="1"/>
  <c r="R50" i="1"/>
  <c r="AI50" i="1" s="1"/>
  <c r="R51" i="1"/>
  <c r="AI51" i="1" s="1"/>
  <c r="R52" i="1"/>
  <c r="AI52" i="1" s="1"/>
  <c r="R53" i="1"/>
  <c r="AI53" i="1" s="1"/>
  <c r="R54" i="1"/>
  <c r="AI54" i="1" s="1"/>
  <c r="R55" i="1"/>
  <c r="AI55" i="1" s="1"/>
  <c r="R56" i="1"/>
  <c r="AI56" i="1" s="1"/>
  <c r="R57" i="1"/>
  <c r="AI57" i="1" s="1"/>
  <c r="R58" i="1"/>
  <c r="AI58" i="1" s="1"/>
  <c r="R59" i="1"/>
  <c r="AI59" i="1" s="1"/>
  <c r="R60" i="1"/>
  <c r="AI60" i="1" s="1"/>
  <c r="R61" i="1"/>
  <c r="AI61" i="1" s="1"/>
  <c r="R62" i="1"/>
  <c r="AI62" i="1" s="1"/>
  <c r="R63" i="1"/>
  <c r="AI63" i="1" s="1"/>
  <c r="R64" i="1"/>
  <c r="AI64" i="1" s="1"/>
  <c r="R65" i="1"/>
  <c r="AI65" i="1" s="1"/>
  <c r="R66" i="1"/>
  <c r="AI66" i="1" s="1"/>
  <c r="R67" i="1"/>
  <c r="AI67" i="1" s="1"/>
  <c r="R68" i="1"/>
  <c r="AI68" i="1" s="1"/>
  <c r="R69" i="1"/>
  <c r="AI69" i="1" s="1"/>
  <c r="R70" i="1"/>
  <c r="AI70" i="1" s="1"/>
  <c r="R71" i="1"/>
  <c r="AI71" i="1" s="1"/>
  <c r="R72" i="1"/>
  <c r="AI72" i="1" s="1"/>
  <c r="R73" i="1"/>
  <c r="AI73" i="1" s="1"/>
  <c r="R74" i="1"/>
  <c r="AI74" i="1" s="1"/>
  <c r="R75" i="1"/>
  <c r="AI75" i="1" s="1"/>
  <c r="R76" i="1"/>
  <c r="AI76" i="1" s="1"/>
  <c r="R77" i="1"/>
  <c r="AI77" i="1" s="1"/>
  <c r="R78" i="1"/>
  <c r="AI78" i="1" s="1"/>
  <c r="R79" i="1"/>
  <c r="AI79" i="1" s="1"/>
  <c r="R80" i="1"/>
  <c r="AI80" i="1" s="1"/>
  <c r="R81" i="1"/>
  <c r="AI81" i="1" s="1"/>
  <c r="R82" i="1"/>
  <c r="AI82" i="1" s="1"/>
  <c r="R83" i="1"/>
  <c r="AI83" i="1" s="1"/>
  <c r="R84" i="1"/>
  <c r="AI84" i="1" s="1"/>
  <c r="R85" i="1"/>
  <c r="AI85" i="1" s="1"/>
  <c r="R86" i="1"/>
  <c r="AI86" i="1" s="1"/>
  <c r="R87" i="1"/>
  <c r="AI87" i="1" s="1"/>
  <c r="R88" i="1"/>
  <c r="AI88" i="1" s="1"/>
  <c r="R89" i="1"/>
  <c r="AI89" i="1" s="1"/>
  <c r="R90" i="1"/>
  <c r="AI90" i="1" s="1"/>
  <c r="R91" i="1"/>
  <c r="AI91" i="1" s="1"/>
  <c r="R92" i="1"/>
  <c r="AI92" i="1" s="1"/>
  <c r="R93" i="1"/>
  <c r="AI93" i="1" s="1"/>
  <c r="R94" i="1"/>
  <c r="AI94" i="1" s="1"/>
  <c r="R95" i="1"/>
  <c r="AI95" i="1" s="1"/>
  <c r="R96" i="1"/>
  <c r="AI96" i="1" s="1"/>
  <c r="R97" i="1"/>
  <c r="AI97" i="1" s="1"/>
  <c r="R98" i="1"/>
  <c r="AI98" i="1" s="1"/>
  <c r="R99" i="1"/>
  <c r="AI99" i="1" s="1"/>
  <c r="R100" i="1"/>
  <c r="AI100" i="1" s="1"/>
  <c r="R101" i="1"/>
  <c r="AI101" i="1" s="1"/>
  <c r="R102" i="1"/>
  <c r="AI102" i="1" s="1"/>
  <c r="R103" i="1"/>
  <c r="AI103" i="1" s="1"/>
  <c r="R104" i="1"/>
  <c r="AI104" i="1" s="1"/>
  <c r="R105" i="1"/>
  <c r="AI105" i="1" s="1"/>
  <c r="R106" i="1"/>
  <c r="AI106" i="1" s="1"/>
  <c r="R107" i="1"/>
  <c r="AI107" i="1" s="1"/>
  <c r="R108" i="1"/>
  <c r="AI108" i="1" s="1"/>
  <c r="R109" i="1"/>
  <c r="AI109" i="1" s="1"/>
  <c r="R110" i="1"/>
  <c r="AI110" i="1" s="1"/>
  <c r="R111" i="1"/>
  <c r="AI111" i="1" s="1"/>
  <c r="R112" i="1"/>
  <c r="AI112" i="1" s="1"/>
  <c r="R113" i="1"/>
  <c r="AI113" i="1" s="1"/>
  <c r="R114" i="1"/>
  <c r="AI114" i="1" s="1"/>
  <c r="R115" i="1"/>
  <c r="AI115" i="1" s="1"/>
  <c r="R116" i="1"/>
  <c r="AI116" i="1" s="1"/>
  <c r="R118" i="1"/>
  <c r="AI118" i="1" s="1"/>
  <c r="R119" i="1"/>
  <c r="AI119" i="1" s="1"/>
  <c r="R120" i="1"/>
  <c r="AI120" i="1" s="1"/>
  <c r="R121" i="1"/>
  <c r="AI121" i="1" s="1"/>
  <c r="R122" i="1"/>
  <c r="AI122" i="1" s="1"/>
  <c r="R123" i="1"/>
  <c r="AI123" i="1" s="1"/>
  <c r="R124" i="1"/>
  <c r="AI124" i="1" s="1"/>
  <c r="R125" i="1"/>
  <c r="AI125" i="1" s="1"/>
  <c r="R126" i="1"/>
  <c r="AI126" i="1" s="1"/>
  <c r="R127" i="1"/>
  <c r="AI127" i="1" s="1"/>
  <c r="R128" i="1"/>
  <c r="AI128" i="1" s="1"/>
  <c r="R129" i="1"/>
  <c r="AI129" i="1" s="1"/>
  <c r="R130" i="1"/>
  <c r="AI130" i="1" s="1"/>
  <c r="R131" i="1"/>
  <c r="AI131" i="1" s="1"/>
  <c r="R132" i="1"/>
  <c r="AI132" i="1" s="1"/>
  <c r="R133" i="1"/>
  <c r="AI133" i="1" s="1"/>
  <c r="R134" i="1"/>
  <c r="AI134" i="1" s="1"/>
  <c r="R135" i="1"/>
  <c r="AI135" i="1" s="1"/>
  <c r="R136" i="1"/>
  <c r="AI136" i="1" s="1"/>
  <c r="R137" i="1"/>
  <c r="AI137" i="1" s="1"/>
  <c r="R138" i="1"/>
  <c r="AI138" i="1" s="1"/>
  <c r="R139" i="1"/>
  <c r="AI139" i="1" s="1"/>
  <c r="R140" i="1"/>
  <c r="AI140" i="1" s="1"/>
  <c r="R141" i="1"/>
  <c r="AI141" i="1" s="1"/>
  <c r="R142" i="1"/>
  <c r="AI142" i="1" s="1"/>
  <c r="R143" i="1"/>
  <c r="AI143" i="1" s="1"/>
  <c r="R144" i="1"/>
  <c r="AI144" i="1" s="1"/>
  <c r="R145" i="1"/>
  <c r="AI145" i="1" s="1"/>
  <c r="R146" i="1"/>
  <c r="AI146" i="1" s="1"/>
  <c r="R147" i="1"/>
  <c r="AI147" i="1" s="1"/>
  <c r="R148" i="1"/>
  <c r="AI148" i="1" s="1"/>
  <c r="R149" i="1"/>
  <c r="AI149" i="1" s="1"/>
  <c r="R150" i="1"/>
  <c r="AI150" i="1" s="1"/>
  <c r="R151" i="1"/>
  <c r="AI151" i="1" s="1"/>
  <c r="R152" i="1"/>
  <c r="AI152" i="1" s="1"/>
  <c r="R153" i="1"/>
  <c r="AI153" i="1" s="1"/>
  <c r="R154" i="1"/>
  <c r="AI154" i="1" s="1"/>
  <c r="R155" i="1"/>
  <c r="AI155" i="1" s="1"/>
  <c r="R156" i="1"/>
  <c r="AI156" i="1" s="1"/>
  <c r="R157" i="1"/>
  <c r="AI157" i="1" s="1"/>
  <c r="R158" i="1"/>
  <c r="AI158" i="1" s="1"/>
  <c r="R159" i="1"/>
  <c r="AI159" i="1" s="1"/>
  <c r="R160" i="1"/>
  <c r="AI160" i="1" s="1"/>
  <c r="R161" i="1"/>
  <c r="AI161" i="1" s="1"/>
  <c r="R162" i="1"/>
  <c r="AI162" i="1" s="1"/>
  <c r="R163" i="1"/>
  <c r="AI163" i="1" s="1"/>
  <c r="R164" i="1"/>
  <c r="AI164" i="1" s="1"/>
  <c r="R165" i="1"/>
  <c r="AI165" i="1" s="1"/>
  <c r="R166" i="1"/>
  <c r="AI166" i="1" s="1"/>
  <c r="R167" i="1"/>
  <c r="AI167" i="1" s="1"/>
  <c r="R168" i="1"/>
  <c r="AI168" i="1" s="1"/>
  <c r="R169" i="1"/>
  <c r="AI169" i="1" s="1"/>
  <c r="R170" i="1"/>
  <c r="AI170" i="1" s="1"/>
  <c r="R171" i="1"/>
  <c r="AI171" i="1" s="1"/>
  <c r="R172" i="1"/>
  <c r="AI172" i="1" s="1"/>
  <c r="R173" i="1"/>
  <c r="AI173" i="1" s="1"/>
  <c r="R174" i="1"/>
  <c r="AI174" i="1" s="1"/>
  <c r="R175" i="1"/>
  <c r="AI175" i="1" s="1"/>
  <c r="R176" i="1"/>
  <c r="AI176" i="1" s="1"/>
  <c r="R177" i="1"/>
  <c r="AI177" i="1" s="1"/>
  <c r="R178" i="1"/>
  <c r="AI178" i="1" s="1"/>
  <c r="R179" i="1"/>
  <c r="AI179" i="1" s="1"/>
  <c r="R180" i="1"/>
  <c r="AI180" i="1" s="1"/>
  <c r="R181" i="1"/>
  <c r="AI181" i="1" s="1"/>
  <c r="R182" i="1"/>
  <c r="AI182" i="1" s="1"/>
  <c r="R183" i="1"/>
  <c r="AI183" i="1" s="1"/>
  <c r="R184" i="1"/>
  <c r="AI184" i="1" s="1"/>
  <c r="R185" i="1"/>
  <c r="AI185" i="1" s="1"/>
  <c r="R186" i="1"/>
  <c r="AI186" i="1" s="1"/>
  <c r="R187" i="1"/>
  <c r="AI187" i="1" s="1"/>
  <c r="R188" i="1"/>
  <c r="AI188" i="1" s="1"/>
  <c r="R189" i="1"/>
  <c r="AI189" i="1" s="1"/>
  <c r="R190" i="1"/>
  <c r="AI190" i="1" s="1"/>
  <c r="R191" i="1"/>
  <c r="AI191" i="1" s="1"/>
  <c r="R192" i="1"/>
  <c r="AI192" i="1" s="1"/>
  <c r="R193" i="1"/>
  <c r="AI193" i="1" s="1"/>
  <c r="R194" i="1"/>
  <c r="AI194" i="1" s="1"/>
  <c r="R195" i="1"/>
  <c r="AI195" i="1" s="1"/>
  <c r="R196" i="1"/>
  <c r="AI196" i="1" s="1"/>
  <c r="R197" i="1"/>
  <c r="AI197" i="1" s="1"/>
  <c r="R198" i="1"/>
  <c r="AI198" i="1" s="1"/>
  <c r="R199" i="1"/>
  <c r="AI199" i="1" s="1"/>
  <c r="R200" i="1"/>
  <c r="AI200" i="1" s="1"/>
  <c r="R201" i="1"/>
  <c r="AI201" i="1" s="1"/>
  <c r="R202" i="1"/>
  <c r="AI202" i="1" s="1"/>
  <c r="R203" i="1"/>
  <c r="AI203" i="1" s="1"/>
  <c r="R204" i="1"/>
  <c r="AI204" i="1" s="1"/>
  <c r="R205" i="1"/>
  <c r="AI205" i="1" s="1"/>
  <c r="R206" i="1"/>
  <c r="AI206" i="1" s="1"/>
  <c r="R207" i="1"/>
  <c r="AI207" i="1" s="1"/>
  <c r="R208" i="1"/>
  <c r="AI208" i="1" s="1"/>
  <c r="R209" i="1"/>
  <c r="AI209" i="1" s="1"/>
  <c r="R210" i="1"/>
  <c r="AI210" i="1" s="1"/>
  <c r="R211" i="1"/>
  <c r="AI211" i="1" s="1"/>
  <c r="R212" i="1"/>
  <c r="AI212" i="1" s="1"/>
  <c r="R213" i="1"/>
  <c r="AI213" i="1" s="1"/>
  <c r="R214" i="1"/>
  <c r="AI214" i="1" s="1"/>
  <c r="R215" i="1"/>
  <c r="AI215" i="1" s="1"/>
  <c r="R216" i="1"/>
  <c r="AI216" i="1" s="1"/>
  <c r="R217" i="1"/>
  <c r="AI217" i="1" s="1"/>
  <c r="R218" i="1"/>
  <c r="AI218" i="1" s="1"/>
  <c r="R219" i="1"/>
  <c r="AI219" i="1" s="1"/>
  <c r="R220" i="1"/>
  <c r="AI220" i="1" s="1"/>
  <c r="R221" i="1"/>
  <c r="AI221" i="1" s="1"/>
  <c r="R222" i="1"/>
  <c r="AI222" i="1" s="1"/>
  <c r="R223" i="1"/>
  <c r="AI223" i="1" s="1"/>
  <c r="R224" i="1"/>
  <c r="AI224" i="1" s="1"/>
  <c r="R225" i="1"/>
  <c r="AI225" i="1" s="1"/>
  <c r="R226" i="1"/>
  <c r="AI226" i="1" s="1"/>
  <c r="R227" i="1"/>
  <c r="AI227" i="1" s="1"/>
  <c r="R228" i="1"/>
  <c r="AI228" i="1" s="1"/>
  <c r="R229" i="1"/>
  <c r="AI229" i="1" s="1"/>
  <c r="R230" i="1"/>
  <c r="AI230" i="1" s="1"/>
  <c r="R231" i="1"/>
  <c r="AI231" i="1" s="1"/>
  <c r="R232" i="1"/>
  <c r="AI232" i="1" s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K9" i="1"/>
  <c r="K10" i="1"/>
  <c r="K11" i="1"/>
  <c r="K12" i="1"/>
  <c r="K14" i="1"/>
  <c r="K16" i="1"/>
  <c r="K17" i="1"/>
  <c r="K18" i="1"/>
  <c r="K19" i="1"/>
  <c r="K21" i="1"/>
  <c r="K22" i="1"/>
  <c r="K24" i="1"/>
  <c r="K26" i="1"/>
  <c r="K27" i="1"/>
  <c r="K28" i="1"/>
  <c r="K30" i="1"/>
  <c r="K32" i="1"/>
  <c r="K33" i="1"/>
  <c r="K34" i="1"/>
  <c r="K36" i="1"/>
  <c r="K37" i="1"/>
  <c r="K38" i="1"/>
  <c r="K40" i="1"/>
  <c r="K41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3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81" i="1"/>
  <c r="K82" i="1"/>
  <c r="K83" i="1"/>
  <c r="K84" i="1"/>
  <c r="K85" i="1"/>
  <c r="K86" i="1"/>
  <c r="K87" i="1"/>
  <c r="K88" i="1"/>
  <c r="K90" i="1"/>
  <c r="K91" i="1"/>
  <c r="K93" i="1"/>
  <c r="K94" i="1"/>
  <c r="K95" i="1"/>
  <c r="K97" i="1"/>
  <c r="K99" i="1"/>
  <c r="K100" i="1"/>
  <c r="K101" i="1"/>
  <c r="K103" i="1"/>
  <c r="K104" i="1"/>
  <c r="K105" i="1"/>
  <c r="K106" i="1"/>
  <c r="K107" i="1"/>
  <c r="K110" i="1"/>
  <c r="K111" i="1"/>
  <c r="K113" i="1"/>
  <c r="K114" i="1"/>
  <c r="K115" i="1"/>
  <c r="K116" i="1"/>
  <c r="Q116" i="1" s="1"/>
  <c r="K118" i="1"/>
  <c r="K119" i="1"/>
  <c r="K120" i="1"/>
  <c r="K121" i="1"/>
  <c r="K122" i="1"/>
  <c r="K123" i="1"/>
  <c r="K124" i="1"/>
  <c r="K125" i="1"/>
  <c r="K126" i="1"/>
  <c r="K127" i="1"/>
  <c r="K129" i="1"/>
  <c r="K130" i="1"/>
  <c r="K131" i="1"/>
  <c r="K132" i="1"/>
  <c r="K133" i="1"/>
  <c r="K135" i="1"/>
  <c r="K138" i="1"/>
  <c r="K141" i="1"/>
  <c r="K144" i="1"/>
  <c r="K145" i="1"/>
  <c r="K146" i="1"/>
  <c r="K147" i="1"/>
  <c r="K148" i="1"/>
  <c r="K151" i="1"/>
  <c r="K152" i="1"/>
  <c r="K153" i="1"/>
  <c r="K154" i="1"/>
  <c r="K158" i="1"/>
  <c r="K161" i="1"/>
  <c r="K162" i="1"/>
  <c r="K164" i="1"/>
  <c r="K165" i="1"/>
  <c r="K166" i="1"/>
  <c r="K167" i="1"/>
  <c r="K169" i="1"/>
  <c r="K171" i="1"/>
  <c r="K172" i="1"/>
  <c r="K174" i="1"/>
  <c r="K175" i="1"/>
  <c r="K176" i="1"/>
  <c r="K177" i="1"/>
  <c r="K179" i="1"/>
  <c r="K180" i="1"/>
  <c r="K181" i="1"/>
  <c r="K182" i="1"/>
  <c r="K183" i="1"/>
  <c r="K184" i="1"/>
  <c r="K185" i="1"/>
  <c r="K188" i="1"/>
  <c r="K189" i="1"/>
  <c r="K191" i="1"/>
  <c r="K192" i="1"/>
  <c r="K193" i="1"/>
  <c r="K195" i="1"/>
  <c r="K197" i="1"/>
  <c r="K198" i="1"/>
  <c r="K199" i="1"/>
  <c r="K200" i="1"/>
  <c r="K202" i="1"/>
  <c r="K203" i="1"/>
  <c r="K204" i="1"/>
  <c r="K205" i="1"/>
  <c r="K206" i="1"/>
  <c r="K207" i="1"/>
  <c r="K211" i="1"/>
  <c r="K212" i="1"/>
  <c r="K213" i="1"/>
  <c r="K214" i="1"/>
  <c r="K216" i="1"/>
  <c r="K217" i="1"/>
  <c r="K218" i="1"/>
  <c r="K219" i="1"/>
  <c r="K221" i="1"/>
  <c r="K223" i="1"/>
  <c r="K224" i="1"/>
  <c r="K225" i="1"/>
  <c r="K227" i="1"/>
  <c r="K229" i="1"/>
  <c r="K230" i="1"/>
  <c r="K231" i="1"/>
  <c r="K232" i="1"/>
  <c r="T233" i="1" l="1"/>
  <c r="U233" i="1"/>
  <c r="V233" i="1"/>
  <c r="W233" i="1"/>
  <c r="Y233" i="1"/>
  <c r="Z233" i="1"/>
  <c r="AA233" i="1"/>
  <c r="AC233" i="1"/>
  <c r="N232" i="1" l="1"/>
  <c r="Q232" i="1"/>
  <c r="AJ232" i="1" s="1"/>
  <c r="N231" i="1"/>
  <c r="Q231" i="1"/>
  <c r="AJ231" i="1" s="1"/>
  <c r="N230" i="1"/>
  <c r="O230" i="1" s="1"/>
  <c r="Q230" i="1"/>
  <c r="AJ230" i="1" s="1"/>
  <c r="N229" i="1"/>
  <c r="Q229" i="1"/>
  <c r="AJ229" i="1" s="1"/>
  <c r="Q228" i="1"/>
  <c r="AJ228" i="1" s="1"/>
  <c r="N228" i="1"/>
  <c r="N227" i="1"/>
  <c r="Q227" i="1"/>
  <c r="AJ227" i="1" s="1"/>
  <c r="Q226" i="1"/>
  <c r="AJ226" i="1" s="1"/>
  <c r="N226" i="1"/>
  <c r="N225" i="1"/>
  <c r="Q225" i="1"/>
  <c r="AJ225" i="1" s="1"/>
  <c r="N224" i="1"/>
  <c r="Q224" i="1"/>
  <c r="AJ224" i="1" s="1"/>
  <c r="N223" i="1"/>
  <c r="Q223" i="1"/>
  <c r="AJ223" i="1" s="1"/>
  <c r="Q222" i="1"/>
  <c r="AJ222" i="1" s="1"/>
  <c r="N222" i="1"/>
  <c r="N221" i="1"/>
  <c r="Q221" i="1"/>
  <c r="AJ221" i="1" s="1"/>
  <c r="N220" i="1"/>
  <c r="Q220" i="1"/>
  <c r="AJ220" i="1" s="1"/>
  <c r="N219" i="1"/>
  <c r="Q219" i="1"/>
  <c r="AJ219" i="1" s="1"/>
  <c r="N218" i="1"/>
  <c r="Q218" i="1"/>
  <c r="AJ218" i="1" s="1"/>
  <c r="N217" i="1"/>
  <c r="Q217" i="1"/>
  <c r="AJ217" i="1" s="1"/>
  <c r="N216" i="1"/>
  <c r="Q216" i="1"/>
  <c r="AJ216" i="1" s="1"/>
  <c r="N215" i="1"/>
  <c r="Q215" i="1"/>
  <c r="AJ215" i="1" s="1"/>
  <c r="N214" i="1"/>
  <c r="Q214" i="1"/>
  <c r="AJ214" i="1" s="1"/>
  <c r="N213" i="1"/>
  <c r="Q213" i="1"/>
  <c r="AJ213" i="1" s="1"/>
  <c r="N212" i="1"/>
  <c r="Q212" i="1"/>
  <c r="AJ212" i="1" s="1"/>
  <c r="N211" i="1"/>
  <c r="Q211" i="1"/>
  <c r="AJ211" i="1" s="1"/>
  <c r="Q210" i="1"/>
  <c r="AJ210" i="1" s="1"/>
  <c r="N210" i="1"/>
  <c r="Q209" i="1"/>
  <c r="AJ209" i="1" s="1"/>
  <c r="N209" i="1"/>
  <c r="Q208" i="1"/>
  <c r="AJ208" i="1" s="1"/>
  <c r="N208" i="1"/>
  <c r="N207" i="1"/>
  <c r="Q207" i="1"/>
  <c r="AJ207" i="1" s="1"/>
  <c r="N206" i="1"/>
  <c r="Q206" i="1"/>
  <c r="AJ206" i="1" s="1"/>
  <c r="N205" i="1"/>
  <c r="Q205" i="1"/>
  <c r="AJ205" i="1" s="1"/>
  <c r="N204" i="1"/>
  <c r="Q204" i="1"/>
  <c r="AJ204" i="1" s="1"/>
  <c r="N203" i="1"/>
  <c r="Q203" i="1"/>
  <c r="AJ203" i="1" s="1"/>
  <c r="N202" i="1"/>
  <c r="Q202" i="1"/>
  <c r="AJ202" i="1" s="1"/>
  <c r="N201" i="1"/>
  <c r="Q201" i="1"/>
  <c r="AJ201" i="1" s="1"/>
  <c r="N200" i="1"/>
  <c r="Q200" i="1"/>
  <c r="AJ200" i="1" s="1"/>
  <c r="N199" i="1"/>
  <c r="Q199" i="1"/>
  <c r="AJ199" i="1" s="1"/>
  <c r="N198" i="1"/>
  <c r="Q198" i="1"/>
  <c r="AJ198" i="1" s="1"/>
  <c r="N197" i="1"/>
  <c r="Q197" i="1"/>
  <c r="AJ197" i="1" s="1"/>
  <c r="N196" i="1"/>
  <c r="Q196" i="1"/>
  <c r="AJ196" i="1" s="1"/>
  <c r="N195" i="1"/>
  <c r="Q195" i="1"/>
  <c r="AJ195" i="1" s="1"/>
  <c r="Q194" i="1"/>
  <c r="AJ194" i="1" s="1"/>
  <c r="N194" i="1"/>
  <c r="N193" i="1"/>
  <c r="Q193" i="1"/>
  <c r="AJ193" i="1" s="1"/>
  <c r="N192" i="1"/>
  <c r="Q192" i="1"/>
  <c r="AJ192" i="1" s="1"/>
  <c r="N191" i="1"/>
  <c r="Q191" i="1"/>
  <c r="AJ191" i="1" s="1"/>
  <c r="Q190" i="1"/>
  <c r="AJ190" i="1" s="1"/>
  <c r="N190" i="1"/>
  <c r="N189" i="1"/>
  <c r="Q189" i="1"/>
  <c r="AJ189" i="1" s="1"/>
  <c r="N188" i="1"/>
  <c r="Q188" i="1"/>
  <c r="AJ188" i="1" s="1"/>
  <c r="Q187" i="1"/>
  <c r="AJ187" i="1" s="1"/>
  <c r="N187" i="1"/>
  <c r="Q186" i="1"/>
  <c r="AJ186" i="1" s="1"/>
  <c r="N186" i="1"/>
  <c r="N185" i="1"/>
  <c r="Q185" i="1"/>
  <c r="AJ185" i="1" s="1"/>
  <c r="N184" i="1"/>
  <c r="Q184" i="1"/>
  <c r="AJ184" i="1" s="1"/>
  <c r="N183" i="1"/>
  <c r="Q183" i="1"/>
  <c r="AJ183" i="1" s="1"/>
  <c r="N182" i="1"/>
  <c r="Q182" i="1"/>
  <c r="AJ182" i="1" s="1"/>
  <c r="N181" i="1"/>
  <c r="Q181" i="1"/>
  <c r="AJ181" i="1" s="1"/>
  <c r="N180" i="1"/>
  <c r="Q180" i="1"/>
  <c r="AJ180" i="1" s="1"/>
  <c r="N179" i="1"/>
  <c r="Q179" i="1"/>
  <c r="AJ179" i="1" s="1"/>
  <c r="Q178" i="1"/>
  <c r="AJ178" i="1" s="1"/>
  <c r="N178" i="1"/>
  <c r="N177" i="1"/>
  <c r="Q177" i="1"/>
  <c r="AJ177" i="1" s="1"/>
  <c r="N176" i="1"/>
  <c r="Q176" i="1"/>
  <c r="AJ176" i="1" s="1"/>
  <c r="N175" i="1"/>
  <c r="Q175" i="1"/>
  <c r="AJ175" i="1" s="1"/>
  <c r="N174" i="1"/>
  <c r="Q174" i="1"/>
  <c r="AJ174" i="1" s="1"/>
  <c r="Q173" i="1"/>
  <c r="AJ173" i="1" s="1"/>
  <c r="N173" i="1"/>
  <c r="N172" i="1"/>
  <c r="Q172" i="1"/>
  <c r="AJ172" i="1" s="1"/>
  <c r="N171" i="1"/>
  <c r="Q171" i="1"/>
  <c r="AJ171" i="1" s="1"/>
  <c r="Q170" i="1"/>
  <c r="AJ170" i="1" s="1"/>
  <c r="N170" i="1"/>
  <c r="N169" i="1"/>
  <c r="Q169" i="1"/>
  <c r="AJ169" i="1" s="1"/>
  <c r="Q168" i="1"/>
  <c r="AJ168" i="1" s="1"/>
  <c r="N168" i="1"/>
  <c r="N167" i="1"/>
  <c r="Q167" i="1"/>
  <c r="AJ167" i="1" s="1"/>
  <c r="N166" i="1"/>
  <c r="Q166" i="1"/>
  <c r="AJ166" i="1" s="1"/>
  <c r="N165" i="1"/>
  <c r="Q165" i="1"/>
  <c r="AJ165" i="1" s="1"/>
  <c r="N164" i="1"/>
  <c r="Q164" i="1"/>
  <c r="AJ164" i="1" s="1"/>
  <c r="Q163" i="1"/>
  <c r="AJ163" i="1" s="1"/>
  <c r="N163" i="1"/>
  <c r="N162" i="1"/>
  <c r="Q162" i="1"/>
  <c r="AJ162" i="1" s="1"/>
  <c r="N161" i="1"/>
  <c r="O161" i="1" s="1"/>
  <c r="Q161" i="1"/>
  <c r="AJ161" i="1" s="1"/>
  <c r="N160" i="1"/>
  <c r="Q160" i="1"/>
  <c r="AJ160" i="1" s="1"/>
  <c r="Q159" i="1"/>
  <c r="AJ159" i="1" s="1"/>
  <c r="N159" i="1"/>
  <c r="N158" i="1"/>
  <c r="Q158" i="1"/>
  <c r="AJ158" i="1" s="1"/>
  <c r="Q157" i="1"/>
  <c r="AJ157" i="1" s="1"/>
  <c r="N157" i="1"/>
  <c r="N156" i="1"/>
  <c r="Q156" i="1"/>
  <c r="AJ156" i="1" s="1"/>
  <c r="Q155" i="1"/>
  <c r="AJ155" i="1" s="1"/>
  <c r="N155" i="1"/>
  <c r="N154" i="1"/>
  <c r="Q154" i="1"/>
  <c r="AJ154" i="1" s="1"/>
  <c r="N153" i="1"/>
  <c r="Q153" i="1"/>
  <c r="AJ153" i="1" s="1"/>
  <c r="N152" i="1"/>
  <c r="Q152" i="1"/>
  <c r="AJ152" i="1" s="1"/>
  <c r="N151" i="1"/>
  <c r="Q151" i="1"/>
  <c r="AJ151" i="1" s="1"/>
  <c r="N150" i="1"/>
  <c r="Q150" i="1"/>
  <c r="AJ150" i="1" s="1"/>
  <c r="Q149" i="1"/>
  <c r="AJ149" i="1" s="1"/>
  <c r="N149" i="1"/>
  <c r="N148" i="1"/>
  <c r="Q148" i="1"/>
  <c r="AJ148" i="1" s="1"/>
  <c r="N147" i="1"/>
  <c r="Q147" i="1"/>
  <c r="AJ147" i="1" s="1"/>
  <c r="N146" i="1"/>
  <c r="Q146" i="1"/>
  <c r="AJ146" i="1" s="1"/>
  <c r="N145" i="1"/>
  <c r="Q145" i="1"/>
  <c r="AJ145" i="1" s="1"/>
  <c r="N144" i="1"/>
  <c r="Q144" i="1"/>
  <c r="AJ144" i="1" s="1"/>
  <c r="Q143" i="1"/>
  <c r="AJ143" i="1" s="1"/>
  <c r="N143" i="1"/>
  <c r="N142" i="1"/>
  <c r="Q142" i="1"/>
  <c r="AJ142" i="1" s="1"/>
  <c r="N141" i="1"/>
  <c r="Q141" i="1"/>
  <c r="AJ141" i="1" s="1"/>
  <c r="Q140" i="1"/>
  <c r="AJ140" i="1" s="1"/>
  <c r="N140" i="1"/>
  <c r="Q139" i="1"/>
  <c r="AJ139" i="1" s="1"/>
  <c r="N139" i="1"/>
  <c r="N138" i="1"/>
  <c r="Q138" i="1"/>
  <c r="AJ138" i="1" s="1"/>
  <c r="Q137" i="1"/>
  <c r="AJ137" i="1" s="1"/>
  <c r="N137" i="1"/>
  <c r="N136" i="1"/>
  <c r="Q136" i="1"/>
  <c r="AJ136" i="1" s="1"/>
  <c r="N135" i="1"/>
  <c r="Q135" i="1"/>
  <c r="AJ135" i="1" s="1"/>
  <c r="Q134" i="1"/>
  <c r="AJ134" i="1" s="1"/>
  <c r="N134" i="1"/>
  <c r="N133" i="1"/>
  <c r="Q133" i="1"/>
  <c r="AJ133" i="1" s="1"/>
  <c r="N132" i="1"/>
  <c r="Q132" i="1"/>
  <c r="AJ132" i="1" s="1"/>
  <c r="N131" i="1"/>
  <c r="Q131" i="1"/>
  <c r="AJ131" i="1" s="1"/>
  <c r="N130" i="1"/>
  <c r="Q130" i="1"/>
  <c r="AJ130" i="1" s="1"/>
  <c r="N129" i="1"/>
  <c r="Q129" i="1"/>
  <c r="AJ129" i="1" s="1"/>
  <c r="Q128" i="1"/>
  <c r="AJ128" i="1" s="1"/>
  <c r="N128" i="1"/>
  <c r="N127" i="1"/>
  <c r="Q127" i="1"/>
  <c r="AJ127" i="1" s="1"/>
  <c r="N126" i="1"/>
  <c r="Q126" i="1"/>
  <c r="AJ126" i="1" s="1"/>
  <c r="N125" i="1"/>
  <c r="Q125" i="1"/>
  <c r="AJ125" i="1" s="1"/>
  <c r="N124" i="1"/>
  <c r="Q124" i="1"/>
  <c r="AJ124" i="1" s="1"/>
  <c r="N123" i="1"/>
  <c r="Q123" i="1"/>
  <c r="AJ123" i="1" s="1"/>
  <c r="N122" i="1"/>
  <c r="Q122" i="1"/>
  <c r="AJ122" i="1" s="1"/>
  <c r="N121" i="1"/>
  <c r="Q121" i="1"/>
  <c r="AJ121" i="1" s="1"/>
  <c r="N120" i="1"/>
  <c r="Q120" i="1"/>
  <c r="AJ120" i="1" s="1"/>
  <c r="N119" i="1"/>
  <c r="Q119" i="1"/>
  <c r="AJ119" i="1" s="1"/>
  <c r="N118" i="1"/>
  <c r="Q118" i="1"/>
  <c r="AJ118" i="1" s="1"/>
  <c r="J117" i="1"/>
  <c r="N116" i="1"/>
  <c r="AJ116" i="1"/>
  <c r="N115" i="1"/>
  <c r="Q115" i="1"/>
  <c r="AJ115" i="1" s="1"/>
  <c r="N114" i="1"/>
  <c r="Q114" i="1"/>
  <c r="AJ114" i="1" s="1"/>
  <c r="N113" i="1"/>
  <c r="Q113" i="1"/>
  <c r="AJ113" i="1" s="1"/>
  <c r="N112" i="1"/>
  <c r="Q112" i="1"/>
  <c r="AJ112" i="1" s="1"/>
  <c r="N111" i="1"/>
  <c r="Q111" i="1"/>
  <c r="AJ111" i="1" s="1"/>
  <c r="N110" i="1"/>
  <c r="Q110" i="1"/>
  <c r="AJ110" i="1" s="1"/>
  <c r="Q109" i="1"/>
  <c r="AJ109" i="1" s="1"/>
  <c r="N109" i="1"/>
  <c r="Q108" i="1"/>
  <c r="AJ108" i="1" s="1"/>
  <c r="N108" i="1"/>
  <c r="N107" i="1"/>
  <c r="Q107" i="1"/>
  <c r="AJ107" i="1" s="1"/>
  <c r="N106" i="1"/>
  <c r="Q106" i="1"/>
  <c r="AJ106" i="1" s="1"/>
  <c r="N105" i="1"/>
  <c r="Q105" i="1"/>
  <c r="AJ105" i="1" s="1"/>
  <c r="N104" i="1"/>
  <c r="Q104" i="1"/>
  <c r="AJ104" i="1" s="1"/>
  <c r="N103" i="1"/>
  <c r="Q103" i="1"/>
  <c r="AJ103" i="1" s="1"/>
  <c r="Q102" i="1"/>
  <c r="AJ102" i="1" s="1"/>
  <c r="N102" i="1"/>
  <c r="N101" i="1"/>
  <c r="Q101" i="1"/>
  <c r="AJ101" i="1" s="1"/>
  <c r="N100" i="1"/>
  <c r="Q100" i="1"/>
  <c r="AJ100" i="1" s="1"/>
  <c r="P99" i="1"/>
  <c r="N99" i="1"/>
  <c r="N98" i="1"/>
  <c r="Q98" i="1"/>
  <c r="AJ98" i="1" s="1"/>
  <c r="N97" i="1"/>
  <c r="Q97" i="1"/>
  <c r="AJ97" i="1" s="1"/>
  <c r="Q96" i="1"/>
  <c r="AJ96" i="1" s="1"/>
  <c r="N96" i="1"/>
  <c r="N95" i="1"/>
  <c r="Q95" i="1"/>
  <c r="AJ95" i="1" s="1"/>
  <c r="N94" i="1"/>
  <c r="Q94" i="1"/>
  <c r="AJ94" i="1" s="1"/>
  <c r="N93" i="1"/>
  <c r="Q93" i="1"/>
  <c r="AJ93" i="1" s="1"/>
  <c r="Q92" i="1"/>
  <c r="AJ92" i="1" s="1"/>
  <c r="N92" i="1"/>
  <c r="N91" i="1"/>
  <c r="Q91" i="1"/>
  <c r="AJ91" i="1" s="1"/>
  <c r="N90" i="1"/>
  <c r="Q90" i="1"/>
  <c r="AJ90" i="1" s="1"/>
  <c r="Q89" i="1"/>
  <c r="AJ89" i="1" s="1"/>
  <c r="N89" i="1"/>
  <c r="N88" i="1"/>
  <c r="Q88" i="1"/>
  <c r="AJ88" i="1" s="1"/>
  <c r="N87" i="1"/>
  <c r="Q87" i="1"/>
  <c r="AJ87" i="1" s="1"/>
  <c r="N86" i="1"/>
  <c r="Q86" i="1"/>
  <c r="AJ86" i="1" s="1"/>
  <c r="N85" i="1"/>
  <c r="Q85" i="1"/>
  <c r="AJ85" i="1" s="1"/>
  <c r="N84" i="1"/>
  <c r="Q84" i="1"/>
  <c r="AJ84" i="1" s="1"/>
  <c r="N83" i="1"/>
  <c r="Q83" i="1"/>
  <c r="AJ83" i="1" s="1"/>
  <c r="N82" i="1"/>
  <c r="Q82" i="1"/>
  <c r="AJ82" i="1" s="1"/>
  <c r="N81" i="1"/>
  <c r="Q81" i="1"/>
  <c r="AJ81" i="1" s="1"/>
  <c r="N80" i="1"/>
  <c r="Q80" i="1"/>
  <c r="AJ80" i="1" s="1"/>
  <c r="Q79" i="1"/>
  <c r="AJ79" i="1" s="1"/>
  <c r="N79" i="1"/>
  <c r="N78" i="1"/>
  <c r="Q78" i="1"/>
  <c r="AJ78" i="1" s="1"/>
  <c r="N77" i="1"/>
  <c r="Q77" i="1"/>
  <c r="AJ77" i="1" s="1"/>
  <c r="N76" i="1"/>
  <c r="Q76" i="1"/>
  <c r="AJ76" i="1" s="1"/>
  <c r="N75" i="1"/>
  <c r="Q75" i="1"/>
  <c r="AJ75" i="1" s="1"/>
  <c r="N74" i="1"/>
  <c r="Q74" i="1"/>
  <c r="AJ74" i="1" s="1"/>
  <c r="N73" i="1"/>
  <c r="Q73" i="1"/>
  <c r="AJ73" i="1" s="1"/>
  <c r="N72" i="1"/>
  <c r="Q72" i="1"/>
  <c r="AJ72" i="1" s="1"/>
  <c r="N71" i="1"/>
  <c r="Q71" i="1"/>
  <c r="AJ71" i="1" s="1"/>
  <c r="N70" i="1"/>
  <c r="Q70" i="1"/>
  <c r="AJ70" i="1" s="1"/>
  <c r="N69" i="1"/>
  <c r="Q69" i="1"/>
  <c r="AJ69" i="1" s="1"/>
  <c r="N68" i="1"/>
  <c r="Q68" i="1"/>
  <c r="AJ68" i="1" s="1"/>
  <c r="N67" i="1"/>
  <c r="Q67" i="1"/>
  <c r="AJ67" i="1" s="1"/>
  <c r="N66" i="1"/>
  <c r="Q66" i="1"/>
  <c r="AJ66" i="1" s="1"/>
  <c r="N65" i="1"/>
  <c r="Q65" i="1"/>
  <c r="AJ65" i="1" s="1"/>
  <c r="N64" i="1"/>
  <c r="Q64" i="1"/>
  <c r="AJ64" i="1" s="1"/>
  <c r="N63" i="1"/>
  <c r="Q63" i="1"/>
  <c r="AJ63" i="1" s="1"/>
  <c r="Q62" i="1"/>
  <c r="AJ62" i="1" s="1"/>
  <c r="N62" i="1"/>
  <c r="N61" i="1"/>
  <c r="Q61" i="1"/>
  <c r="AJ61" i="1" s="1"/>
  <c r="N60" i="1"/>
  <c r="Q60" i="1"/>
  <c r="AJ60" i="1" s="1"/>
  <c r="Q59" i="1"/>
  <c r="AJ59" i="1" s="1"/>
  <c r="N59" i="1"/>
  <c r="N58" i="1"/>
  <c r="Q58" i="1"/>
  <c r="AJ58" i="1" s="1"/>
  <c r="N57" i="1"/>
  <c r="Q57" i="1"/>
  <c r="AJ57" i="1" s="1"/>
  <c r="N56" i="1"/>
  <c r="Q56" i="1"/>
  <c r="AJ56" i="1" s="1"/>
  <c r="N55" i="1"/>
  <c r="Q55" i="1"/>
  <c r="AJ55" i="1" s="1"/>
  <c r="N54" i="1"/>
  <c r="Q54" i="1"/>
  <c r="AJ54" i="1" s="1"/>
  <c r="N53" i="1"/>
  <c r="Q53" i="1"/>
  <c r="AJ53" i="1" s="1"/>
  <c r="N52" i="1"/>
  <c r="Q52" i="1"/>
  <c r="AJ52" i="1" s="1"/>
  <c r="N51" i="1"/>
  <c r="Q51" i="1"/>
  <c r="AJ51" i="1" s="1"/>
  <c r="N50" i="1"/>
  <c r="Q50" i="1"/>
  <c r="AJ50" i="1" s="1"/>
  <c r="N49" i="1"/>
  <c r="Q49" i="1"/>
  <c r="AJ49" i="1" s="1"/>
  <c r="N48" i="1"/>
  <c r="Q48" i="1"/>
  <c r="AJ48" i="1" s="1"/>
  <c r="N47" i="1"/>
  <c r="Q47" i="1"/>
  <c r="AJ47" i="1" s="1"/>
  <c r="N46" i="1"/>
  <c r="Q46" i="1"/>
  <c r="AJ46" i="1" s="1"/>
  <c r="N45" i="1"/>
  <c r="Q45" i="1"/>
  <c r="AJ45" i="1" s="1"/>
  <c r="Q44" i="1"/>
  <c r="AJ44" i="1" s="1"/>
  <c r="N44" i="1"/>
  <c r="N43" i="1"/>
  <c r="Q43" i="1"/>
  <c r="AJ43" i="1" s="1"/>
  <c r="N42" i="1"/>
  <c r="Q42" i="1"/>
  <c r="AJ42" i="1" s="1"/>
  <c r="N41" i="1"/>
  <c r="Q41" i="1"/>
  <c r="AJ41" i="1" s="1"/>
  <c r="N40" i="1"/>
  <c r="Q40" i="1"/>
  <c r="AJ40" i="1" s="1"/>
  <c r="Q39" i="1"/>
  <c r="AJ39" i="1" s="1"/>
  <c r="N39" i="1"/>
  <c r="N38" i="1"/>
  <c r="Q38" i="1"/>
  <c r="AJ38" i="1" s="1"/>
  <c r="N37" i="1"/>
  <c r="Q37" i="1"/>
  <c r="AJ37" i="1" s="1"/>
  <c r="N36" i="1"/>
  <c r="Q36" i="1"/>
  <c r="AJ36" i="1" s="1"/>
  <c r="Q35" i="1"/>
  <c r="AJ35" i="1" s="1"/>
  <c r="N35" i="1"/>
  <c r="N34" i="1"/>
  <c r="Q34" i="1"/>
  <c r="AJ34" i="1" s="1"/>
  <c r="N33" i="1"/>
  <c r="Q33" i="1"/>
  <c r="AJ33" i="1" s="1"/>
  <c r="N32" i="1"/>
  <c r="Q32" i="1"/>
  <c r="AJ32" i="1" s="1"/>
  <c r="Q31" i="1"/>
  <c r="AJ31" i="1" s="1"/>
  <c r="N31" i="1"/>
  <c r="N30" i="1"/>
  <c r="Q30" i="1"/>
  <c r="AJ30" i="1" s="1"/>
  <c r="Q29" i="1"/>
  <c r="AJ29" i="1" s="1"/>
  <c r="N29" i="1"/>
  <c r="N28" i="1"/>
  <c r="Q28" i="1"/>
  <c r="AJ28" i="1" s="1"/>
  <c r="N27" i="1"/>
  <c r="Q27" i="1"/>
  <c r="AJ27" i="1" s="1"/>
  <c r="N26" i="1"/>
  <c r="Q26" i="1"/>
  <c r="AJ26" i="1" s="1"/>
  <c r="Q25" i="1"/>
  <c r="AJ25" i="1" s="1"/>
  <c r="N25" i="1"/>
  <c r="N24" i="1"/>
  <c r="Q24" i="1"/>
  <c r="AJ24" i="1" s="1"/>
  <c r="Q23" i="1"/>
  <c r="AJ23" i="1" s="1"/>
  <c r="N23" i="1"/>
  <c r="N22" i="1"/>
  <c r="Q22" i="1"/>
  <c r="AJ22" i="1" s="1"/>
  <c r="N21" i="1"/>
  <c r="Q21" i="1"/>
  <c r="AJ21" i="1" s="1"/>
  <c r="Q20" i="1"/>
  <c r="AJ20" i="1" s="1"/>
  <c r="N20" i="1"/>
  <c r="N19" i="1"/>
  <c r="Q19" i="1"/>
  <c r="AJ19" i="1" s="1"/>
  <c r="N18" i="1"/>
  <c r="Q18" i="1"/>
  <c r="AJ18" i="1" s="1"/>
  <c r="N17" i="1"/>
  <c r="Q17" i="1"/>
  <c r="AJ17" i="1" s="1"/>
  <c r="N16" i="1"/>
  <c r="Q16" i="1"/>
  <c r="AJ16" i="1" s="1"/>
  <c r="Q15" i="1"/>
  <c r="AJ15" i="1" s="1"/>
  <c r="N15" i="1"/>
  <c r="N14" i="1"/>
  <c r="Q14" i="1"/>
  <c r="AJ14" i="1" s="1"/>
  <c r="Q13" i="1"/>
  <c r="AJ13" i="1" s="1"/>
  <c r="N13" i="1"/>
  <c r="N12" i="1"/>
  <c r="Q12" i="1"/>
  <c r="AJ12" i="1" s="1"/>
  <c r="N11" i="1"/>
  <c r="Q11" i="1"/>
  <c r="AJ11" i="1" s="1"/>
  <c r="N10" i="1"/>
  <c r="Q10" i="1"/>
  <c r="AJ10" i="1" s="1"/>
  <c r="AK9" i="1"/>
  <c r="N9" i="1"/>
  <c r="Q9" i="1"/>
  <c r="AJ9" i="1" s="1"/>
  <c r="AK8" i="1"/>
  <c r="R8" i="1"/>
  <c r="AI8" i="1" s="1"/>
  <c r="N8" i="1"/>
  <c r="M8" i="1"/>
  <c r="L8" i="1"/>
  <c r="K8" i="1"/>
  <c r="Q8" i="1" l="1"/>
  <c r="AJ8" i="1" s="1"/>
  <c r="S233" i="1"/>
  <c r="R117" i="1"/>
  <c r="AI117" i="1" s="1"/>
  <c r="L117" i="1"/>
  <c r="L233" i="1" s="1"/>
  <c r="K117" i="1"/>
  <c r="K233" i="1" s="1"/>
  <c r="M117" i="1"/>
  <c r="M233" i="1" s="1"/>
  <c r="O108" i="1"/>
  <c r="N117" i="1"/>
  <c r="N233" i="1" s="1"/>
  <c r="O223" i="1"/>
  <c r="O183" i="1"/>
  <c r="O215" i="1"/>
  <c r="O9" i="1"/>
  <c r="O76" i="1"/>
  <c r="O160" i="1"/>
  <c r="O224" i="1"/>
  <c r="O8" i="1"/>
  <c r="O134" i="1"/>
  <c r="O173" i="1"/>
  <c r="O175" i="1"/>
  <c r="O177" i="1"/>
  <c r="O179" i="1"/>
  <c r="O188" i="1"/>
  <c r="O200" i="1"/>
  <c r="O231" i="1"/>
  <c r="O90" i="1"/>
  <c r="O140" i="1"/>
  <c r="O190" i="1"/>
  <c r="O89" i="1"/>
  <c r="O155" i="1"/>
  <c r="O156" i="1"/>
  <c r="O174" i="1"/>
  <c r="O182" i="1"/>
  <c r="O210" i="1"/>
  <c r="O222" i="1"/>
  <c r="O232" i="1"/>
  <c r="O14" i="1"/>
  <c r="O84" i="1"/>
  <c r="O144" i="1"/>
  <c r="O208" i="1"/>
  <c r="O209" i="1"/>
  <c r="O73" i="1"/>
  <c r="O148" i="1"/>
  <c r="O180" i="1"/>
  <c r="O225" i="1"/>
  <c r="O229" i="1"/>
  <c r="O83" i="1"/>
  <c r="O228" i="1"/>
  <c r="O43" i="1"/>
  <c r="O79" i="1"/>
  <c r="O114" i="1"/>
  <c r="O128" i="1"/>
  <c r="O151" i="1"/>
  <c r="O162" i="1"/>
  <c r="O178" i="1"/>
  <c r="O184" i="1"/>
  <c r="O192" i="1"/>
  <c r="O204" i="1"/>
  <c r="O205" i="1"/>
  <c r="O206" i="1"/>
  <c r="O207" i="1"/>
  <c r="O127" i="1"/>
  <c r="O16" i="1"/>
  <c r="O65" i="1"/>
  <c r="O102" i="1"/>
  <c r="O137" i="1"/>
  <c r="O150" i="1"/>
  <c r="O191" i="1"/>
  <c r="O94" i="1"/>
  <c r="O195" i="1"/>
  <c r="O203" i="1"/>
  <c r="O211" i="1"/>
  <c r="O212" i="1"/>
  <c r="O213" i="1"/>
  <c r="O214" i="1"/>
  <c r="O22" i="1"/>
  <c r="O27" i="1"/>
  <c r="O88" i="1"/>
  <c r="O101" i="1"/>
  <c r="O121" i="1"/>
  <c r="O136" i="1"/>
  <c r="O146" i="1"/>
  <c r="O159" i="1"/>
  <c r="O176" i="1"/>
  <c r="O202" i="1"/>
  <c r="O226" i="1"/>
  <c r="O227" i="1"/>
  <c r="O77" i="1"/>
  <c r="O92" i="1"/>
  <c r="O97" i="1"/>
  <c r="O107" i="1"/>
  <c r="O169" i="1"/>
  <c r="O181" i="1"/>
  <c r="O185" i="1"/>
  <c r="O189" i="1"/>
  <c r="O193" i="1"/>
  <c r="O95" i="1"/>
  <c r="O104" i="1"/>
  <c r="O125" i="1"/>
  <c r="O201" i="1"/>
  <c r="O31" i="1"/>
  <c r="O68" i="1"/>
  <c r="O75" i="1"/>
  <c r="O82" i="1"/>
  <c r="O91" i="1"/>
  <c r="O106" i="1"/>
  <c r="O119" i="1"/>
  <c r="O122" i="1"/>
  <c r="O142" i="1"/>
  <c r="O163" i="1"/>
  <c r="O164" i="1"/>
  <c r="O165" i="1"/>
  <c r="O166" i="1"/>
  <c r="O167" i="1"/>
  <c r="O168" i="1"/>
  <c r="O194" i="1"/>
  <c r="O199" i="1"/>
  <c r="O81" i="1"/>
  <c r="O112" i="1"/>
  <c r="O118" i="1"/>
  <c r="O198" i="1"/>
  <c r="O70" i="1"/>
  <c r="O86" i="1"/>
  <c r="O99" i="1"/>
  <c r="O145" i="1"/>
  <c r="O149" i="1"/>
  <c r="O33" i="1"/>
  <c r="O87" i="1"/>
  <c r="O96" i="1"/>
  <c r="O110" i="1"/>
  <c r="O116" i="1"/>
  <c r="O132" i="1"/>
  <c r="O197" i="1"/>
  <c r="O72" i="1"/>
  <c r="O85" i="1"/>
  <c r="O123" i="1"/>
  <c r="O126" i="1"/>
  <c r="O130" i="1"/>
  <c r="O139" i="1"/>
  <c r="O186" i="1"/>
  <c r="O187" i="1"/>
  <c r="O196" i="1"/>
  <c r="O10" i="1"/>
  <c r="O59" i="1"/>
  <c r="O34" i="1"/>
  <c r="O35" i="1"/>
  <c r="O39" i="1"/>
  <c r="O41" i="1"/>
  <c r="O71" i="1"/>
  <c r="O12" i="1"/>
  <c r="O29" i="1"/>
  <c r="O45" i="1"/>
  <c r="O21" i="1"/>
  <c r="O38" i="1"/>
  <c r="O49" i="1"/>
  <c r="O53" i="1"/>
  <c r="O54" i="1"/>
  <c r="O32" i="1"/>
  <c r="O57" i="1"/>
  <c r="O26" i="1"/>
  <c r="O46" i="1"/>
  <c r="O60" i="1"/>
  <c r="O18" i="1"/>
  <c r="O23" i="1"/>
  <c r="O42" i="1"/>
  <c r="O44" i="1"/>
  <c r="O51" i="1"/>
  <c r="O52" i="1"/>
  <c r="O69" i="1"/>
  <c r="O19" i="1"/>
  <c r="O24" i="1"/>
  <c r="O40" i="1"/>
  <c r="O58" i="1"/>
  <c r="O66" i="1"/>
  <c r="O17" i="1"/>
  <c r="O30" i="1"/>
  <c r="O50" i="1"/>
  <c r="O55" i="1"/>
  <c r="O56" i="1"/>
  <c r="O62" i="1"/>
  <c r="O15" i="1"/>
  <c r="O28" i="1"/>
  <c r="O36" i="1"/>
  <c r="O47" i="1"/>
  <c r="O11" i="1"/>
  <c r="O13" i="1"/>
  <c r="O20" i="1"/>
  <c r="O25" i="1"/>
  <c r="O37" i="1"/>
  <c r="O48" i="1"/>
  <c r="O61" i="1"/>
  <c r="O64" i="1"/>
  <c r="O63" i="1"/>
  <c r="O67" i="1"/>
  <c r="O74" i="1"/>
  <c r="Q99" i="1"/>
  <c r="AJ99" i="1" s="1"/>
  <c r="O105" i="1"/>
  <c r="O120" i="1"/>
  <c r="O124" i="1"/>
  <c r="O138" i="1"/>
  <c r="O143" i="1"/>
  <c r="O147" i="1"/>
  <c r="O78" i="1"/>
  <c r="O80" i="1"/>
  <c r="O93" i="1"/>
  <c r="O98" i="1"/>
  <c r="O100" i="1"/>
  <c r="O103" i="1"/>
  <c r="O109" i="1"/>
  <c r="O111" i="1"/>
  <c r="O113" i="1"/>
  <c r="O115" i="1"/>
  <c r="P117" i="1"/>
  <c r="O129" i="1"/>
  <c r="O131" i="1"/>
  <c r="O133" i="1"/>
  <c r="O135" i="1"/>
  <c r="O141" i="1"/>
  <c r="J233" i="1"/>
  <c r="O157" i="1"/>
  <c r="O158" i="1"/>
  <c r="O170" i="1"/>
  <c r="O171" i="1"/>
  <c r="O172" i="1"/>
  <c r="O216" i="1"/>
  <c r="O217" i="1"/>
  <c r="O218" i="1"/>
  <c r="O219" i="1"/>
  <c r="O220" i="1"/>
  <c r="O221" i="1"/>
  <c r="O152" i="1"/>
  <c r="O153" i="1"/>
  <c r="O154" i="1"/>
  <c r="Q117" i="1" l="1"/>
  <c r="AJ117" i="1" s="1"/>
  <c r="P233" i="1"/>
  <c r="AI233" i="1"/>
  <c r="R233" i="1"/>
  <c r="O117" i="1"/>
  <c r="O233" i="1" s="1"/>
  <c r="Q233" i="1" l="1"/>
  <c r="AJ233" i="1"/>
</calcChain>
</file>

<file path=xl/comments1.xml><?xml version="1.0" encoding="utf-8"?>
<comments xmlns="http://schemas.openxmlformats.org/spreadsheetml/2006/main">
  <authors>
    <author>Autor</author>
  </authors>
  <commentList>
    <comment ref="X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$ 81.54 y descendio a $ 0.00</t>
        </r>
      </text>
    </comment>
    <comment ref="X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$ 163.17 y descendio a $ 90.00</t>
        </r>
      </text>
    </comment>
    <comment ref="AD24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WINDOWS XP:
Valor parcial recuperado por pagos duplicados entre horas extras y viaticos y subsistencias. Y se decontará así:
Dic $ 47,64
Ener $ 35,00
Febrero $ 35,00
</t>
        </r>
      </text>
    </comment>
    <comment ref="X2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$ 130.72 y descendio a $ 12.00</t>
        </r>
      </text>
    </comment>
    <comment ref="X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$ 61.52 y descendio $ 30.00</t>
        </r>
      </text>
    </comment>
    <comment ref="X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$ 232.06 y descendio a $ 170.00</t>
        </r>
      </text>
    </comment>
    <comment ref="X4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$ 185.37 y descendio a $ 9.00</t>
        </r>
      </text>
    </comment>
    <comment ref="X5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$ 163.58 y descendio a 35.00</t>
        </r>
      </text>
    </comment>
    <comment ref="Z5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$ 414.00 y descendio a $ 0.00</t>
        </r>
      </text>
    </comment>
    <comment ref="X5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$ 214.05 y descendio $ 20.00</t>
        </r>
      </text>
    </comment>
    <comment ref="AD58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WINDOWS XP:
Valor parcial recuperado por pagos duplicados entre horas extras y viaticos y subsistencias. Y se decontará así:
Dic $ 49,83
Ener $ 40,00
Febrero $ 40,00
</t>
        </r>
      </text>
    </comment>
    <comment ref="W6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$ 352.80 y $ 0.00</t>
        </r>
      </text>
    </comment>
    <comment ref="W6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$387.80 y descendio a $ 325.00</t>
        </r>
      </text>
    </comment>
    <comment ref="V75" authorId="0">
      <text>
        <r>
          <rPr>
            <b/>
            <sz val="9"/>
            <color indexed="81"/>
            <rFont val="Tahoma"/>
            <family val="2"/>
          </rPr>
          <t xml:space="preserve">Autor: </t>
        </r>
        <r>
          <rPr>
            <sz val="9"/>
            <color indexed="81"/>
            <rFont val="Tahoma"/>
            <family val="2"/>
          </rPr>
          <t>104.31+70+50…….</t>
        </r>
        <r>
          <rPr>
            <b/>
            <sz val="9"/>
            <color indexed="81"/>
            <rFont val="Tahoma"/>
            <family val="2"/>
          </rPr>
          <t xml:space="preserve">
224.31 NORMAL MENSUAL POR PENSIONES:  DE LA LIQUIDACION DE ROSA SARANGO A OCTUBRE SE LE DEBE A LA FECHA 340 (ABONOS DE 68 SOLO POR LIQUIDACION NOV, DIC,ENE, FEB).
Los $ 68 de liquidacion que correspondia a marzo del 2014 fueron pagados conjuntamente por error en el decimo tercer sueldo 2013.</t>
        </r>
      </text>
    </comment>
    <comment ref="Y8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$ 234.00 y descendio a $ 34.00</t>
        </r>
      </text>
    </comment>
    <comment ref="W8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$ 657.96 y descendio a $ 500.00</t>
        </r>
      </text>
    </comment>
    <comment ref="X8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$ 309.87 y descerndio a $ 0.00</t>
        </r>
      </text>
    </comment>
    <comment ref="AD8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Diferencia a cubrir de Prestamos quirografarios</t>
        </r>
      </text>
    </comment>
    <comment ref="Z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$ 336.30 y descendio a $ 0.00</t>
        </r>
      </text>
    </comment>
    <comment ref="I91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LICENCIA SIN SUELDO</t>
        </r>
      </text>
    </comment>
    <comment ref="X91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el descuento es de $ 56.16 pero en diciembre tiene Licencia sin Remuneracion</t>
        </r>
      </text>
    </comment>
    <comment ref="W9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$ 352.80 y descendio a $ 250.00</t>
        </r>
      </text>
    </comment>
    <comment ref="AD9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Fondos de Reserva pagados cuando no le correspondia</t>
        </r>
      </text>
    </comment>
    <comment ref="X10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$ 175.38 y descendio a 100.00</t>
        </r>
      </text>
    </comment>
    <comment ref="W1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$ 458.18 y descendio a $ 400.00</t>
        </r>
      </text>
    </comment>
    <comment ref="I11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NO SE PRESENTO A LABORAR EL DIA 9 DE DICIEMBRE Y SEGÚN NORMATIVA EXISTE EL DESCUENTO DE DOS DIAS</t>
        </r>
      </text>
    </comment>
    <comment ref="J11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EL SUELDO NORMAL DEL TRABAJADOR ES DE $ 672,00 </t>
        </r>
      </text>
    </comment>
    <comment ref="AA1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$240.08 y descendio a $ 0.00</t>
        </r>
      </text>
    </comment>
    <comment ref="W13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$ 458.17 y descendio a $ 200.00</t>
        </r>
      </text>
    </comment>
    <comment ref="W1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$ 352.80 y descendio a $ 335.00</t>
        </r>
      </text>
    </comment>
    <comment ref="X1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$ 61.10 y descendio a $ 0.00</t>
        </r>
      </text>
    </comment>
    <comment ref="AA1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$ 172.03 y descendio a $ 0.00</t>
        </r>
      </text>
    </comment>
    <comment ref="V149" authorId="0">
      <text>
        <r>
          <rPr>
            <b/>
            <sz val="8"/>
            <color indexed="81"/>
            <rFont val="Tahoma"/>
            <family val="2"/>
          </rPr>
          <t>Autor: Richard Banda</t>
        </r>
        <r>
          <rPr>
            <sz val="8"/>
            <color indexed="81"/>
            <rFont val="Tahoma"/>
            <family val="2"/>
          </rPr>
          <t xml:space="preserve">
Comienza a partir de octubre del 2013. La pension mensual sera de $ 110,00. Para cancelar la liquidación por pensiones alimenticias de $636,15; se debera retener 36,15 en octubre; 200,00 en noviembre; 200 en diciembre y 200 en enero.  </t>
        </r>
      </text>
    </comment>
    <comment ref="W14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$ 352.80 y descendio a $ 100.00</t>
        </r>
      </text>
    </comment>
    <comment ref="X14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$ 132.32 y descendio a $ 0.00</t>
        </r>
      </text>
    </comment>
    <comment ref="X15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$ 47.20 y descendio a $ 0.00</t>
        </r>
      </text>
    </comment>
    <comment ref="Y15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$ 109.00 y descendio a $ 0.00</t>
        </r>
      </text>
    </comment>
    <comment ref="W18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$ 458.18 y descendio a $ 200.00</t>
        </r>
      </text>
    </comment>
    <comment ref="AD18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WINDOWS XP:
Valor parcial recuperado por pagos duplicados entre horas extras y viaticos y subsistencias. Y se decontará así:
Dic $ 18,50
 </t>
        </r>
      </text>
    </comment>
    <comment ref="X19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$ 160.37 y descendio a $ 100</t>
        </r>
      </text>
    </comment>
    <comment ref="X19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166.07 y descendio a $ 60.00</t>
        </r>
      </text>
    </comment>
    <comment ref="AD19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Valor parcial recuperado por pagos duplicados entre horas extras y viaticos y subsistencias. Y se decontará así:
Dic $ 77,55
Ener $ 50,00
Febrero $ 50,00
Marzo $ 50,00
Abril $ 50,00 </t>
        </r>
      </text>
    </comment>
    <comment ref="Y20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$ 312.00 y descendio a $ 0.00</t>
        </r>
      </text>
    </comment>
    <comment ref="X20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$ 362.87 y descendio a $ 90.00</t>
        </r>
      </text>
    </comment>
    <comment ref="Z2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$ 600.00 y descendio a $ 200.00</t>
        </r>
      </text>
    </comment>
    <comment ref="X2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$ 163.53 y descendio a $ 80.00</t>
        </r>
      </text>
    </comment>
    <comment ref="X22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descuento es de $ 15.04 y descendio a $ 0.00</t>
        </r>
      </text>
    </comment>
    <comment ref="AD228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WINDOWS XP:
Valor parcial recuperado por pagos duplicados entre horas extras y viaticos y subsistencias. Y se decontará así:
Dic $ 40,36
Ener $ 40,00
Febrero $ 40,00
</t>
        </r>
      </text>
    </comment>
  </commentList>
</comments>
</file>

<file path=xl/sharedStrings.xml><?xml version="1.0" encoding="utf-8"?>
<sst xmlns="http://schemas.openxmlformats.org/spreadsheetml/2006/main" count="934" uniqueCount="573">
  <si>
    <t xml:space="preserve"> EMPRESA PÚBLICA DE VIALIDAD DEL SUR "VIALSUR EP"</t>
  </si>
  <si>
    <t>No.</t>
  </si>
  <si>
    <t>APELLIDOS Y NOMBRES</t>
  </si>
  <si>
    <t>No. CÉDULA DE CIUDADANIA</t>
  </si>
  <si>
    <t>ENTIDAD BANCARIA</t>
  </si>
  <si>
    <t>CODIGO BANCARIO</t>
  </si>
  <si>
    <t>TIPO DE CUENTA</t>
  </si>
  <si>
    <t>CUENTA BANCARIA</t>
  </si>
  <si>
    <t>CARGO</t>
  </si>
  <si>
    <t>No. DIAS</t>
  </si>
  <si>
    <t xml:space="preserve"> REFERENCIAL APORTES PARA PAGO ACTUAL</t>
  </si>
  <si>
    <t>FONDOS DE RESERVA</t>
  </si>
  <si>
    <t>APORTE PATRONAL 11.15%</t>
  </si>
  <si>
    <t>IECE 0.5%</t>
  </si>
  <si>
    <t>SECAP 0.5%</t>
  </si>
  <si>
    <t>TOTAL APORTE + IECE + SECAP</t>
  </si>
  <si>
    <t>REMUNERACIÓN
MENSUAL
UNIFICADA</t>
  </si>
  <si>
    <t xml:space="preserve">TOTAL
 INGRESOS CON FONDO DE RESERVA </t>
  </si>
  <si>
    <t>APORTE INDIVIDUAL IESS</t>
  </si>
  <si>
    <t xml:space="preserve">PRESTAMOS QUIROGRAFARIOS </t>
  </si>
  <si>
    <t>PRESTAMOS HIPOTECARIOS</t>
  </si>
  <si>
    <t>ASOCIACION DE EMPLEADOS</t>
  </si>
  <si>
    <t>RETENCIONES JUDICIALES</t>
  </si>
  <si>
    <t>SINDICATO UNICO DE  OBREROS</t>
  </si>
  <si>
    <t xml:space="preserve"> COOPMEGO</t>
  </si>
  <si>
    <t>CACPE</t>
  </si>
  <si>
    <t>TOTAL DESCUENTOS</t>
  </si>
  <si>
    <t>TOTAL A APAGAR</t>
  </si>
  <si>
    <t>apo_ind_iess</t>
  </si>
  <si>
    <t>RETENC. JUDICIAL</t>
  </si>
  <si>
    <t>SUBTOTAL A APAGAR</t>
  </si>
  <si>
    <t>01</t>
  </si>
  <si>
    <t>ABRIGO DIAZ MARCO  ALBERTO</t>
  </si>
  <si>
    <t>BCO. DE LOJA</t>
  </si>
  <si>
    <t>02</t>
  </si>
  <si>
    <t>ABRIGO ORTEGA ANGEL BOLIVAR</t>
  </si>
  <si>
    <t>03</t>
  </si>
  <si>
    <t>AGILA VASQUEZ JOSE ARMANDO</t>
  </si>
  <si>
    <t>04</t>
  </si>
  <si>
    <t>AGUIRRE PAZ RAMIRO GABRIEL</t>
  </si>
  <si>
    <t>1104225295</t>
  </si>
  <si>
    <t>COOPMEGO</t>
  </si>
  <si>
    <t>59700001</t>
  </si>
  <si>
    <t>401010194802</t>
  </si>
  <si>
    <t>30</t>
  </si>
  <si>
    <t>05</t>
  </si>
  <si>
    <t>AGURTO ERIQUE VICTOR VICENTE</t>
  </si>
  <si>
    <t>06</t>
  </si>
  <si>
    <t>ALARCON HUGO ANIBAL</t>
  </si>
  <si>
    <t>0101325512</t>
  </si>
  <si>
    <t>07</t>
  </si>
  <si>
    <t>ALBERCA ARMIJOS  CESARIO AGUSTIN</t>
  </si>
  <si>
    <t>08</t>
  </si>
  <si>
    <t>ALVARADO ALVARADO MANUEL IGNACIO</t>
  </si>
  <si>
    <t>1101740460</t>
  </si>
  <si>
    <t>408010005026</t>
  </si>
  <si>
    <t>09</t>
  </si>
  <si>
    <t>ALVARADO JARAMILLO JUAN CARLOS</t>
  </si>
  <si>
    <t>10</t>
  </si>
  <si>
    <t>ALVARADO LEON ELEUTERIO</t>
  </si>
  <si>
    <t>11</t>
  </si>
  <si>
    <t>ALVAREZ CHAVEZ JUAN PABLO</t>
  </si>
  <si>
    <t>12</t>
  </si>
  <si>
    <t>APOLO PINZA ELSA</t>
  </si>
  <si>
    <t>13</t>
  </si>
  <si>
    <t>ARBOLEDA ORDOÑEZ MODESTO LOSTICO</t>
  </si>
  <si>
    <t>14</t>
  </si>
  <si>
    <t>AREVALO  SUCUNUTA VICTOR ALFREDO</t>
  </si>
  <si>
    <t>408010012194</t>
  </si>
  <si>
    <t>15</t>
  </si>
  <si>
    <t>16</t>
  </si>
  <si>
    <t>ARIAS VIVANCO ESTEBAN MANUEL</t>
  </si>
  <si>
    <t>17</t>
  </si>
  <si>
    <t>ARMIJOS CABRERA JUNIOR ONOFRE</t>
  </si>
  <si>
    <t>18</t>
  </si>
  <si>
    <t>ARMIJOS TORO HARALDO ONOFRE</t>
  </si>
  <si>
    <t>0701074031</t>
  </si>
  <si>
    <t>19</t>
  </si>
  <si>
    <t>ARMIJOS VICENTE ARIELITO</t>
  </si>
  <si>
    <t>20</t>
  </si>
  <si>
    <t>BALLESTEROS CAIZA ALVARO RENATO</t>
  </si>
  <si>
    <t>21</t>
  </si>
  <si>
    <t>BANEGAS CARAGUAY LORGIO EDLIDER</t>
  </si>
  <si>
    <t>BCO. PICHINCHA</t>
  </si>
  <si>
    <t>22</t>
  </si>
  <si>
    <t>BARAJA JOSÉ HOMERO</t>
  </si>
  <si>
    <t>23</t>
  </si>
  <si>
    <t>BARBA GORDILLO ESTEBAN NOE</t>
  </si>
  <si>
    <t>24</t>
  </si>
  <si>
    <t>BECERRA SANCHEZ HECTOR GENARO</t>
  </si>
  <si>
    <t>25</t>
  </si>
  <si>
    <t>BENALCAZAR CASTILLO WILSON PATRICIO</t>
  </si>
  <si>
    <t>26</t>
  </si>
  <si>
    <t>BENITEZ QUEZADA VINICIO LEONARDO</t>
  </si>
  <si>
    <t>27</t>
  </si>
  <si>
    <t>28</t>
  </si>
  <si>
    <t>BRAVO YANANGOMEZ CRISTOBAL FERNANDO</t>
  </si>
  <si>
    <t>29</t>
  </si>
  <si>
    <t>BURI ANGAMARCA SERGIO AGUSTIN</t>
  </si>
  <si>
    <t xml:space="preserve">BUSTAMANTE MOROCHO JORGE </t>
  </si>
  <si>
    <t>1100112141</t>
  </si>
  <si>
    <t>31</t>
  </si>
  <si>
    <t>CABRERA MACANCHI HOLBER BERNARDO</t>
  </si>
  <si>
    <t>32</t>
  </si>
  <si>
    <t>CABRERA NEIRA FLORESMILO</t>
  </si>
  <si>
    <t>33</t>
  </si>
  <si>
    <t>CANGO AGUIRRE MARIA DEL CARMEN</t>
  </si>
  <si>
    <t>34</t>
  </si>
  <si>
    <t xml:space="preserve">CANO ABAD MANUEL AGUSTIN </t>
  </si>
  <si>
    <t>401010316606</t>
  </si>
  <si>
    <t>35</t>
  </si>
  <si>
    <t>CAPA CHAPA FRANGIL ALFREDO</t>
  </si>
  <si>
    <t>36</t>
  </si>
  <si>
    <t>CARCHI FLORES CARLOS ENRIQUE</t>
  </si>
  <si>
    <t>37</t>
  </si>
  <si>
    <t>CARPIO QUISHPE JOSE MAXIMILIANO</t>
  </si>
  <si>
    <t>38</t>
  </si>
  <si>
    <t>CARPIO PAUTE CRISTIAN MANUEL</t>
  </si>
  <si>
    <t>0704099712</t>
  </si>
  <si>
    <t>39</t>
  </si>
  <si>
    <t>CARRERA RODRIGUEZ JOSE MANUEL</t>
  </si>
  <si>
    <t>40</t>
  </si>
  <si>
    <t>CARRION ANGEL MELECIO</t>
  </si>
  <si>
    <t>41</t>
  </si>
  <si>
    <t>42</t>
  </si>
  <si>
    <t>CARTUCHE MUNOZ LUIS PATRICIO</t>
  </si>
  <si>
    <t>43</t>
  </si>
  <si>
    <t>CASTILLO TOLEDO MARCO ALBERTO</t>
  </si>
  <si>
    <t>44</t>
  </si>
  <si>
    <t>CASTILLO VICENTE BOLIVAR</t>
  </si>
  <si>
    <t>45</t>
  </si>
  <si>
    <t>CHALAN LIVISACA ANGEL GUILLERMO</t>
  </si>
  <si>
    <t>46</t>
  </si>
  <si>
    <t>CHAMBA CAÑAR JOSE FABIAN</t>
  </si>
  <si>
    <t>47</t>
  </si>
  <si>
    <t>CHAMBA TUQUERES VICTOR IVAN</t>
  </si>
  <si>
    <t>48</t>
  </si>
  <si>
    <t>CHUQUIMARCA CHUQUIMARCA MARIA CARMITA</t>
  </si>
  <si>
    <t>1102438197</t>
  </si>
  <si>
    <t>2</t>
  </si>
  <si>
    <t>401010521304</t>
  </si>
  <si>
    <t>49</t>
  </si>
  <si>
    <t>CORDOVA PASACA CRISTIAN AUGUSTO</t>
  </si>
  <si>
    <t>401010498344</t>
  </si>
  <si>
    <t>50</t>
  </si>
  <si>
    <t>CORDOVA ROMAN ERALDIO AUGUSTO</t>
  </si>
  <si>
    <t>51</t>
  </si>
  <si>
    <t>CORDOVA SOCOLA VICTOR HERNALDO</t>
  </si>
  <si>
    <t>52</t>
  </si>
  <si>
    <t>CRIOLLO SALINAS EDWIN FABIAN</t>
  </si>
  <si>
    <t>53</t>
  </si>
  <si>
    <t>CRUZ CUEVA DEYSI ADMIRIAN</t>
  </si>
  <si>
    <t>54</t>
  </si>
  <si>
    <t>CUENCA BAHO HENRRY RAFAEL</t>
  </si>
  <si>
    <t>55</t>
  </si>
  <si>
    <t xml:space="preserve">CUENCA MINGA JUAN HUMBERTO </t>
  </si>
  <si>
    <t>56</t>
  </si>
  <si>
    <t>CUENCA TOAPANTA EDGAR EFREN</t>
  </si>
  <si>
    <t>57</t>
  </si>
  <si>
    <t xml:space="preserve">CURIMILMA PAUTE JUAN RAMON  </t>
  </si>
  <si>
    <t>1103069082</t>
  </si>
  <si>
    <t>58</t>
  </si>
  <si>
    <t>DELGADO CUENCA ERNESTO AMABLE</t>
  </si>
  <si>
    <t>59</t>
  </si>
  <si>
    <t>ERAS JIMENEZ ANGEL AUGUSTO</t>
  </si>
  <si>
    <t>60</t>
  </si>
  <si>
    <t>ERRAEZ VEINTIMILLA JOSE RICARDO</t>
  </si>
  <si>
    <t>61</t>
  </si>
  <si>
    <t>ESPARZA SINCHIRI VICTOR HUGO</t>
  </si>
  <si>
    <t>62</t>
  </si>
  <si>
    <t>ESPINOZA JIMENEZ LUIS EDUARDO</t>
  </si>
  <si>
    <t>63</t>
  </si>
  <si>
    <t>ESTRELLA SILVA GERMANIA JANETH</t>
  </si>
  <si>
    <t>64</t>
  </si>
  <si>
    <t>FEBRES ORDONEZ MAX  ARTURO</t>
  </si>
  <si>
    <t>65</t>
  </si>
  <si>
    <t>FERNANDEZ FREIRE DANIEL VICTORIANO</t>
  </si>
  <si>
    <t>66</t>
  </si>
  <si>
    <t>67</t>
  </si>
  <si>
    <t>GALVEZ CHUQUIMARCA LUIS ALFREDO</t>
  </si>
  <si>
    <t>0701764672</t>
  </si>
  <si>
    <t>401010035730</t>
  </si>
  <si>
    <t>68</t>
  </si>
  <si>
    <t>GALVEZ OCHOA MIGUEL ANGEL</t>
  </si>
  <si>
    <t>69</t>
  </si>
  <si>
    <t>GANAZHAPA PLACENCIA MARIA CONSOLACION</t>
  </si>
  <si>
    <t>70</t>
  </si>
  <si>
    <t>GAONA CHAMBA MILTON ESTUARDO</t>
  </si>
  <si>
    <t>71</t>
  </si>
  <si>
    <t>GAONA JIMENEZ JOSE VICENTE</t>
  </si>
  <si>
    <t>72</t>
  </si>
  <si>
    <t>GIRON LOAIZA JHONATAN ALEXANDER</t>
  </si>
  <si>
    <t>73</t>
  </si>
  <si>
    <t>GONZAGA JARAMILLO CARLOS GERMAN</t>
  </si>
  <si>
    <t>74</t>
  </si>
  <si>
    <t>GONZALEZ CORREA JULIO CESAR</t>
  </si>
  <si>
    <t>75</t>
  </si>
  <si>
    <t>GORDILLO AREVALO YOLANDA NARCIZA</t>
  </si>
  <si>
    <t>76</t>
  </si>
  <si>
    <t>GRANDA INIGUEZ JOSE AUGUSTO</t>
  </si>
  <si>
    <t>77</t>
  </si>
  <si>
    <t>GRANDA PATIÑO FREDY AGUSTIN</t>
  </si>
  <si>
    <t>78</t>
  </si>
  <si>
    <t>GUAICHA JARAMILLO JULIO CESAR</t>
  </si>
  <si>
    <t>79</t>
  </si>
  <si>
    <t>GUALAN GUALAN JULIA FERNANDA</t>
  </si>
  <si>
    <t>80</t>
  </si>
  <si>
    <t>GUAMAN ALVARADO ANGEL MODESTO</t>
  </si>
  <si>
    <t>81</t>
  </si>
  <si>
    <t>GUAMAN CABRERA SEGUNDO EMILIANO</t>
  </si>
  <si>
    <t>82</t>
  </si>
  <si>
    <t>GUAMAN CARLOS WASHINGTON</t>
  </si>
  <si>
    <t>83</t>
  </si>
  <si>
    <t>GUAMAN CHAMBA MANUEL ANTONIO</t>
  </si>
  <si>
    <t>84</t>
  </si>
  <si>
    <t>GUARNIZO DELGADO HUGO ANIBAL</t>
  </si>
  <si>
    <t>85</t>
  </si>
  <si>
    <t>GUERRERO ABAD JOSE EDILBERTO</t>
  </si>
  <si>
    <t>86</t>
  </si>
  <si>
    <t>GUERRERO BERMEO DIEGO ESTUARDO</t>
  </si>
  <si>
    <t>87</t>
  </si>
  <si>
    <t>GUERRERO BERMEO HENRY STALIN</t>
  </si>
  <si>
    <t>88</t>
  </si>
  <si>
    <t>GUERRERO CAMPOS ROBERTO FERNANDO</t>
  </si>
  <si>
    <t>89</t>
  </si>
  <si>
    <t>GUERRERO PILCO OSCAR WALTER</t>
  </si>
  <si>
    <t>90</t>
  </si>
  <si>
    <t>GUERRERO PILCO PEDRO VITALIANO</t>
  </si>
  <si>
    <t>91</t>
  </si>
  <si>
    <t>JAPON VIÑAMAGUA MIGUEL ARCENIO</t>
  </si>
  <si>
    <t>92</t>
  </si>
  <si>
    <t>JARA SANCHEZ ALCIDES</t>
  </si>
  <si>
    <t>93</t>
  </si>
  <si>
    <t>JARAMILLO BARRERA SANTOS AMABLE</t>
  </si>
  <si>
    <t>1102750278</t>
  </si>
  <si>
    <t>94</t>
  </si>
  <si>
    <t>JARAMILLO ORDOÑEZ FREDDY AUGUSTO</t>
  </si>
  <si>
    <t>95</t>
  </si>
  <si>
    <t>JARAMILLO PERALTA VICTOR HUGO</t>
  </si>
  <si>
    <t>96</t>
  </si>
  <si>
    <t>JARAMILLO ROMERO FRANCO TULIO</t>
  </si>
  <si>
    <t>97</t>
  </si>
  <si>
    <t>JARAMILLO SIZALIMA JOSE ALBERTO</t>
  </si>
  <si>
    <t>98</t>
  </si>
  <si>
    <t>JIMENEZ JIMENEZ MELECIO</t>
  </si>
  <si>
    <t>1102228838</t>
  </si>
  <si>
    <t>99</t>
  </si>
  <si>
    <t>JIMENEZ MANUEL DE JESUS</t>
  </si>
  <si>
    <t>100</t>
  </si>
  <si>
    <t>JIMENEZ TORRES WILSON ALEJANDRO</t>
  </si>
  <si>
    <t>101</t>
  </si>
  <si>
    <t>1900451764</t>
  </si>
  <si>
    <t>102</t>
  </si>
  <si>
    <t>JUMBO PASICHE JOSE SERVILIO</t>
  </si>
  <si>
    <t>103</t>
  </si>
  <si>
    <t>JUNCAY AMAY CRISTOBAL</t>
  </si>
  <si>
    <t>104</t>
  </si>
  <si>
    <t>105</t>
  </si>
  <si>
    <t>LANCHE LANCHE EDGAR LEONARDO</t>
  </si>
  <si>
    <t>106</t>
  </si>
  <si>
    <t>LANCHE TANDAZO OSCAR ALBERTANO</t>
  </si>
  <si>
    <t>107</t>
  </si>
  <si>
    <t>LARA OCHOA ANGEL ERNESTO EDMUNDO</t>
  </si>
  <si>
    <t>108</t>
  </si>
  <si>
    <t>LEON OCHOA LUIS ANTONIO</t>
  </si>
  <si>
    <t>2900681397</t>
  </si>
  <si>
    <t>109</t>
  </si>
  <si>
    <t>LEON PEREZ WASHINGTON ROBERTO</t>
  </si>
  <si>
    <t>110</t>
  </si>
  <si>
    <t>LIMA MIRANDA JOSE MARIA</t>
  </si>
  <si>
    <t>111</t>
  </si>
  <si>
    <t>LIVISACA LOJAN HOLGER MANOLO</t>
  </si>
  <si>
    <t>1103807986</t>
  </si>
  <si>
    <t>112</t>
  </si>
  <si>
    <t>LOAIZA HERRERA BYRON EFRAIN</t>
  </si>
  <si>
    <t>113</t>
  </si>
  <si>
    <t>LOJAN CALLE FERNANDO PATRICIO</t>
  </si>
  <si>
    <t>114</t>
  </si>
  <si>
    <t>MACANCHI PEÑA JULIO ROBIN</t>
  </si>
  <si>
    <t>115</t>
  </si>
  <si>
    <t>MALDONADO JULIO EDUARDO</t>
  </si>
  <si>
    <t>116</t>
  </si>
  <si>
    <t>MALDONADO ROJAS MARLENIY CUMANDA</t>
  </si>
  <si>
    <t>117</t>
  </si>
  <si>
    <t>MALDONADO ROJAS VICENTE</t>
  </si>
  <si>
    <t>118</t>
  </si>
  <si>
    <t>MARIN JUAN PAUL</t>
  </si>
  <si>
    <t>119</t>
  </si>
  <si>
    <t>MAYO PATINO PEDRO</t>
  </si>
  <si>
    <t>120</t>
  </si>
  <si>
    <t>MEDINA ARMIJOS MIGUEL ANGEL</t>
  </si>
  <si>
    <t>121</t>
  </si>
  <si>
    <t>MEDINA MEDINA LUZ EDELMIRA</t>
  </si>
  <si>
    <t>122</t>
  </si>
  <si>
    <t>MEDINA MEDINA MERCY OLIVIA</t>
  </si>
  <si>
    <t>123</t>
  </si>
  <si>
    <t>MENDIETA LUDEÑA HENRY ARTURO</t>
  </si>
  <si>
    <t>124</t>
  </si>
  <si>
    <t>MENDOZA TORRES WALTER HUGO</t>
  </si>
  <si>
    <t>125</t>
  </si>
  <si>
    <t>MERINO GUARNIZO JORGE WASHINGTON</t>
  </si>
  <si>
    <t>126</t>
  </si>
  <si>
    <t>MERINO HEREDIA GONZALO</t>
  </si>
  <si>
    <t>127</t>
  </si>
  <si>
    <t>MERINO JIMENEZ MIGUEL FRANCO</t>
  </si>
  <si>
    <t>128</t>
  </si>
  <si>
    <t>MERINO ROSILLO ALBERTO</t>
  </si>
  <si>
    <t>129</t>
  </si>
  <si>
    <t>MICHAY GUAYA LUIS ALBERTO</t>
  </si>
  <si>
    <t>130</t>
  </si>
  <si>
    <t>MINGA DIAZ HERIBERTO</t>
  </si>
  <si>
    <t>131</t>
  </si>
  <si>
    <t>MIRANDA ZAPATA JORGE EDUARDO</t>
  </si>
  <si>
    <t>132</t>
  </si>
  <si>
    <t>MONTAÑO LABANDA ANGEL MEDARDO</t>
  </si>
  <si>
    <t>133</t>
  </si>
  <si>
    <t>MONTOYA PUCHAICELA MANUEL DE JESUS</t>
  </si>
  <si>
    <t>134</t>
  </si>
  <si>
    <t>MORA PALADINEZ WALTER GONZALO</t>
  </si>
  <si>
    <t>135</t>
  </si>
  <si>
    <t>MOROCHO CARCHI MANUEL EFRAIN</t>
  </si>
  <si>
    <t>136</t>
  </si>
  <si>
    <t>MOROCHO JARAMILLO WILMER LEONARDO</t>
  </si>
  <si>
    <t>137</t>
  </si>
  <si>
    <t>MOROCHO JOSE DARIO</t>
  </si>
  <si>
    <t>0101291227</t>
  </si>
  <si>
    <t>138</t>
  </si>
  <si>
    <t>MOROCHO LITUMA ROSA MARGARITA</t>
  </si>
  <si>
    <t>139</t>
  </si>
  <si>
    <t>MOROCHO QUEZADA YODER LUIS</t>
  </si>
  <si>
    <t>140</t>
  </si>
  <si>
    <t>NAMICELA GUALAN JOSE HUMBERTO</t>
  </si>
  <si>
    <t>141</t>
  </si>
  <si>
    <t>NEIRA SOLANO OSMAR</t>
  </si>
  <si>
    <t>142</t>
  </si>
  <si>
    <t>NIVELO MARTINEZ LUIS  ENRIQUE</t>
  </si>
  <si>
    <t>143</t>
  </si>
  <si>
    <t>OCHOA VALDIVIESO IGNACIO TARQUINO</t>
  </si>
  <si>
    <t>144</t>
  </si>
  <si>
    <t>145</t>
  </si>
  <si>
    <t>ORDOÑEZ CRUZ MARIA JANETH</t>
  </si>
  <si>
    <t>146</t>
  </si>
  <si>
    <t>ORDOÑEZ GORDILLO ANGEL ALFONSO</t>
  </si>
  <si>
    <t>147</t>
  </si>
  <si>
    <t>ORDOÑEZ JUMBO WILMAN ADAN</t>
  </si>
  <si>
    <t>148</t>
  </si>
  <si>
    <t>ORTEGA CAPA JOSE ORLANDO</t>
  </si>
  <si>
    <t>149</t>
  </si>
  <si>
    <t>ORTEGA CASTRO JUAN FRANCISCO</t>
  </si>
  <si>
    <t>0701902173</t>
  </si>
  <si>
    <t>150</t>
  </si>
  <si>
    <t>ORTIZ OCAMPO ANGEL BENIGNO</t>
  </si>
  <si>
    <t>151</t>
  </si>
  <si>
    <t xml:space="preserve">ORTIZ OCAMPO HECTOR HUGO </t>
  </si>
  <si>
    <t>152</t>
  </si>
  <si>
    <t>ORTIZ SILVA CRISTIAN ISRAEL</t>
  </si>
  <si>
    <t>153</t>
  </si>
  <si>
    <t>OVIEDO OCHOA CLAUDIO ANTERO</t>
  </si>
  <si>
    <t>0703707091</t>
  </si>
  <si>
    <t>154</t>
  </si>
  <si>
    <t>OVIEDO OCHOA PABLO YHOVANY</t>
  </si>
  <si>
    <t>0703708248</t>
  </si>
  <si>
    <t>155</t>
  </si>
  <si>
    <t>OVIEDO VALDEZ SANTOS MARINO</t>
  </si>
  <si>
    <t>156</t>
  </si>
  <si>
    <t>PACCHA VIÑAMAGUA FELIPE</t>
  </si>
  <si>
    <t>157</t>
  </si>
  <si>
    <t>PACHECO CARPIO LEONIDAS HUMBERTO</t>
  </si>
  <si>
    <t>158</t>
  </si>
  <si>
    <t>PALACIOS JIMENEZ VICTOR EDUARDO</t>
  </si>
  <si>
    <t>159</t>
  </si>
  <si>
    <t>PALADINES BRAVO GILBERTH GEOVANY</t>
  </si>
  <si>
    <t>160</t>
  </si>
  <si>
    <t>PALADINES BRAVO JIOVER RAMIRO</t>
  </si>
  <si>
    <t>0704004514</t>
  </si>
  <si>
    <t>161</t>
  </si>
  <si>
    <t>1102951496</t>
  </si>
  <si>
    <t>401010524402</t>
  </si>
  <si>
    <t>162</t>
  </si>
  <si>
    <t>163</t>
  </si>
  <si>
    <t>PAUTE PUCHAICELA CARLOS ENRIQUE</t>
  </si>
  <si>
    <t>164</t>
  </si>
  <si>
    <t>PEÑA PEÑA VICTOR MANUEL</t>
  </si>
  <si>
    <t>165</t>
  </si>
  <si>
    <t>PESANTEZ LEON PATRICIO GEOVANNY</t>
  </si>
  <si>
    <t>166</t>
  </si>
  <si>
    <t>PICOITA OCHOA LEONCIO</t>
  </si>
  <si>
    <t>167</t>
  </si>
  <si>
    <t>PICUITA ABRIGO JULIO CESAR</t>
  </si>
  <si>
    <t>168</t>
  </si>
  <si>
    <t>PINTADO CUMBICUS CARLOS ANTONIO</t>
  </si>
  <si>
    <t>169</t>
  </si>
  <si>
    <t>PINTADO GAONA JOSE DANILO</t>
  </si>
  <si>
    <t>170</t>
  </si>
  <si>
    <t>POGO SARANGO BAYRON VINICIO</t>
  </si>
  <si>
    <t>171</t>
  </si>
  <si>
    <t>POMA BERMEO MARIA ESPERANZA</t>
  </si>
  <si>
    <t>172</t>
  </si>
  <si>
    <t>POMA VALVERDE VICTOR MANUEL</t>
  </si>
  <si>
    <t>173</t>
  </si>
  <si>
    <t>PONTON QUEVEDO SIMON BOLIVAR</t>
  </si>
  <si>
    <t>174</t>
  </si>
  <si>
    <t>PUCHAICELA ARMIJOS SEGUNDO MANUEL</t>
  </si>
  <si>
    <t>1103146724</t>
  </si>
  <si>
    <t>175</t>
  </si>
  <si>
    <t>QUISHPE CUEVA PEDRO ECUADOR</t>
  </si>
  <si>
    <t>0702572330</t>
  </si>
  <si>
    <t>401010665389</t>
  </si>
  <si>
    <t>176</t>
  </si>
  <si>
    <t>QUITUISACA URGILES JACINTO PATRICIO</t>
  </si>
  <si>
    <t>0916657463</t>
  </si>
  <si>
    <t>177</t>
  </si>
  <si>
    <t>178</t>
  </si>
  <si>
    <t>179</t>
  </si>
  <si>
    <t>RAMIREZ ENCALADA CELINA MARIA</t>
  </si>
  <si>
    <t>1101462453</t>
  </si>
  <si>
    <t>401010166737</t>
  </si>
  <si>
    <t>180</t>
  </si>
  <si>
    <t>RAMON PICOITA VICTOR ALFREDO</t>
  </si>
  <si>
    <t>181</t>
  </si>
  <si>
    <t>REBILLA SINCHE TULIO CLOTARIO</t>
  </si>
  <si>
    <t>182</t>
  </si>
  <si>
    <t>REYES MERINO ANGEL GABRIEL</t>
  </si>
  <si>
    <t>183</t>
  </si>
  <si>
    <t>RIOFRIO MARIN STALIN VICENTE</t>
  </si>
  <si>
    <t>184</t>
  </si>
  <si>
    <t>RIOS SANCHEZ CARLOS MARIA</t>
  </si>
  <si>
    <t>1101751442</t>
  </si>
  <si>
    <t>185</t>
  </si>
  <si>
    <t>RIVERA CUEVA  JOSE AMABLE</t>
  </si>
  <si>
    <t>186</t>
  </si>
  <si>
    <t>ROHODEN PUGLLA WILSON YOVANNI</t>
  </si>
  <si>
    <t>187</t>
  </si>
  <si>
    <t>1703662674</t>
  </si>
  <si>
    <t>188</t>
  </si>
  <si>
    <t>ROJAS ANDRADE MANUEL ANTONIO</t>
  </si>
  <si>
    <t>189</t>
  </si>
  <si>
    <t>ROJAS MEJIA ANGEL GONZALO</t>
  </si>
  <si>
    <t>1104396658</t>
  </si>
  <si>
    <t>190</t>
  </si>
  <si>
    <t>ROMAN CASTILLO EDWIN FABIAN</t>
  </si>
  <si>
    <t>1104168453</t>
  </si>
  <si>
    <t>191</t>
  </si>
  <si>
    <t>ROMAN ELVIA MARIA</t>
  </si>
  <si>
    <t>192</t>
  </si>
  <si>
    <t>ROMAN HIDALGO ROQUE ANTONIO</t>
  </si>
  <si>
    <t>193</t>
  </si>
  <si>
    <t>ROMAN ROMAN PAQUITO MELO</t>
  </si>
  <si>
    <t>194</t>
  </si>
  <si>
    <t>ROMERO AVILA MOISES AGUSTIN</t>
  </si>
  <si>
    <t>195</t>
  </si>
  <si>
    <t>ROMERO TAPIA KLEVER AUGUSTO</t>
  </si>
  <si>
    <t>196</t>
  </si>
  <si>
    <t>RUIZ JOSE MARCOLINO</t>
  </si>
  <si>
    <t>GUARDIAN</t>
  </si>
  <si>
    <t>197</t>
  </si>
  <si>
    <t>RUIZ JUELA JULIO RIGOBERTO</t>
  </si>
  <si>
    <t>198</t>
  </si>
  <si>
    <t>RUIZ SALINAS SEGUNDO ALBERTO</t>
  </si>
  <si>
    <t>199</t>
  </si>
  <si>
    <t>RUQUE MOROCHO EDWIN MARCONI</t>
  </si>
  <si>
    <t>200</t>
  </si>
  <si>
    <t>SALINAS GUTIERREZ JOSE ENRIQUE</t>
  </si>
  <si>
    <t>201</t>
  </si>
  <si>
    <t>SALINAS PEREZ MANUEL AGUSTIN</t>
  </si>
  <si>
    <t>202</t>
  </si>
  <si>
    <t>SAMANIEGO CABRERA LUIS ALBERTO</t>
  </si>
  <si>
    <t>203</t>
  </si>
  <si>
    <t>SANCHEZ CUEVA MARLON ESTUARDO</t>
  </si>
  <si>
    <t>204</t>
  </si>
  <si>
    <t>SANCHEZ HIDALGO CARLOS EDUARDO</t>
  </si>
  <si>
    <t>205</t>
  </si>
  <si>
    <t>SANCHEZ NORGE ANTONIO</t>
  </si>
  <si>
    <t>206</t>
  </si>
  <si>
    <t>207</t>
  </si>
  <si>
    <t>SANTIN CARRION RODRIGO</t>
  </si>
  <si>
    <t>208</t>
  </si>
  <si>
    <t>SISALIMA ARIAS WALTER RODRIGO</t>
  </si>
  <si>
    <t>209</t>
  </si>
  <si>
    <t>SOLORZANO AREVALO FREDY AGUSTIN</t>
  </si>
  <si>
    <t>210</t>
  </si>
  <si>
    <t>SOTO TACURI VICTOR MANUEL</t>
  </si>
  <si>
    <t>211</t>
  </si>
  <si>
    <t>SOTOMAYOR CASTRO GALO EDILGIO</t>
  </si>
  <si>
    <t>1101509634</t>
  </si>
  <si>
    <t>BCO.  FOMENTO</t>
  </si>
  <si>
    <t>0390644552</t>
  </si>
  <si>
    <t>212</t>
  </si>
  <si>
    <t>1104020308</t>
  </si>
  <si>
    <t>213</t>
  </si>
  <si>
    <t>TORO RODRIGUEZ JAIME EDUARDO</t>
  </si>
  <si>
    <t>214</t>
  </si>
  <si>
    <t>TORRES CAMPOVERDE JORGE VICENTE</t>
  </si>
  <si>
    <t>215</t>
  </si>
  <si>
    <t>TORRES GUARNIZO VICTOR MANUEL</t>
  </si>
  <si>
    <t>216</t>
  </si>
  <si>
    <t>VALAREZO VASQUEZ GALO EDUARDO</t>
  </si>
  <si>
    <t>217</t>
  </si>
  <si>
    <t>VALDIVIESO JIMENEZ CARLOS YOVANY</t>
  </si>
  <si>
    <t>218</t>
  </si>
  <si>
    <t>VALDIVIESO JIMENEZ VICTOR</t>
  </si>
  <si>
    <t>219</t>
  </si>
  <si>
    <t>VILLALBA MORALES MANUEL MESIAS</t>
  </si>
  <si>
    <t>408010014769</t>
  </si>
  <si>
    <t>220</t>
  </si>
  <si>
    <t>VILLALTA CRUZ</t>
  </si>
  <si>
    <t>221</t>
  </si>
  <si>
    <t>VILLAVICENCIO GUAMAN GORKI DUMAN</t>
  </si>
  <si>
    <t>222</t>
  </si>
  <si>
    <t>VILLAVICENCIO OJEDA VICENTE OSWALDO</t>
  </si>
  <si>
    <t>223</t>
  </si>
  <si>
    <t>VINCES  CARLOS ALFREDO</t>
  </si>
  <si>
    <t>224</t>
  </si>
  <si>
    <t>VIVANCO  BERYDDY NOVARINO</t>
  </si>
  <si>
    <t>225</t>
  </si>
  <si>
    <t>VIVANCO CORDOVA ANGEL SALVADOR</t>
  </si>
  <si>
    <t>VIVANCO TACURI VICTORIANO JACOB</t>
  </si>
  <si>
    <t>0700001035</t>
  </si>
  <si>
    <t>ZHUNAULA CASTRO EDGAR PATRICIO</t>
  </si>
  <si>
    <t>1102762216</t>
  </si>
  <si>
    <t>SUMAN:</t>
  </si>
  <si>
    <t>EXTENSION DE SALUD POR CONYUGES</t>
  </si>
  <si>
    <t xml:space="preserve"> DESCUENTOS ASO. SERVIDORES ACUERDO MINIST.027</t>
  </si>
  <si>
    <t xml:space="preserve"> </t>
  </si>
  <si>
    <t>ROJAS ANDRADE FREDIN EDUARDO</t>
  </si>
  <si>
    <t>DESCUENTO DE IMPUESTO A LA RENTA 2013</t>
  </si>
  <si>
    <t>SUBSIDIO POR ENFERMENDAD / VALORES A RECUPERAR VIALSUR E.P</t>
  </si>
  <si>
    <t xml:space="preserve">MAQUINISTA - OPERADOR AUXILIAR </t>
  </si>
  <si>
    <t>CHOFER DE VEHICULO LIVIANO</t>
  </si>
  <si>
    <t xml:space="preserve">AYUDANTE DE OPERADOR DE EQUIPO Y MAQUINARIA </t>
  </si>
  <si>
    <t>OPERADOR DE DISTRIBUIDOR DE ASFALTO</t>
  </si>
  <si>
    <t>CHOFER DE VEHICULO LIVIANO Y PESADO</t>
  </si>
  <si>
    <t>AYUDANTE DE CUADRILLA</t>
  </si>
  <si>
    <t xml:space="preserve">AYUDANTE DE MECANICA DE VEHICULOS Y MAQUINARIA </t>
  </si>
  <si>
    <t>OPERADOR DE RODILLO</t>
  </si>
  <si>
    <t xml:space="preserve">OPERADOR DE CARGADORA </t>
  </si>
  <si>
    <t>PROVEEDRA - COCINERO</t>
  </si>
  <si>
    <t>OOPERADOR DE RETROEXCAVADORA</t>
  </si>
  <si>
    <t xml:space="preserve">OPERADOR DE TRACTOR </t>
  </si>
  <si>
    <t>TOPOGRAFO</t>
  </si>
  <si>
    <t xml:space="preserve">CADENERO </t>
  </si>
  <si>
    <t xml:space="preserve">AYUDANTE DE TOPOGRAFIA </t>
  </si>
  <si>
    <t xml:space="preserve">INSPECTOR SOBRESTANTE </t>
  </si>
  <si>
    <t xml:space="preserve">OPERADOR DE RETROEXCAVADORA </t>
  </si>
  <si>
    <t xml:space="preserve">OPERADOR DE MOTONIVELADORA </t>
  </si>
  <si>
    <t>ALBAÑIL</t>
  </si>
  <si>
    <t xml:space="preserve">DESPACHADOR DE MATERIALES </t>
  </si>
  <si>
    <t xml:space="preserve">OPERADOR DE EXCAVADORA </t>
  </si>
  <si>
    <t xml:space="preserve">TECNICO MECANICO DE EQUIPOS Y MOTORES A GASOLINA </t>
  </si>
  <si>
    <t xml:space="preserve">CHOFER DE VEHICULO LIVIANO </t>
  </si>
  <si>
    <t xml:space="preserve">VULCANIZADOR </t>
  </si>
  <si>
    <t xml:space="preserve">OPERADOR DE MAQUINARIA </t>
  </si>
  <si>
    <t>LAFEBRE CORDOVA MILTON ERWIN</t>
  </si>
  <si>
    <t>SUQUILANDA PINEDA  WILMAN  OSWALDO</t>
  </si>
  <si>
    <t>NOMINA-VIALSUR EP</t>
  </si>
  <si>
    <t>COORDINACIÓN TALENTO HUMANO / R. N.</t>
  </si>
  <si>
    <t xml:space="preserve">ANTICIPOS </t>
  </si>
  <si>
    <t>CARRION CARRION FRANCISCO ROBERTO</t>
  </si>
  <si>
    <t>DESCUENTO LA REFORMA</t>
  </si>
  <si>
    <t>DR. RICHARD ALEXEY BANDA POMA</t>
  </si>
  <si>
    <t>JUMBO JIMENEZ SERGIO ADALBERTO</t>
  </si>
  <si>
    <t>PALADINES MEDINA FRANKLIN ORLANDO</t>
  </si>
  <si>
    <t>RAMIREZ PERALTA CARLOS NIVARDO</t>
  </si>
  <si>
    <t>RAMIREZ MATAILO TANYA ELIZABTH</t>
  </si>
  <si>
    <t>COLABORACION</t>
  </si>
  <si>
    <t>SANTIN BEJARANO MODESTO AGUSTIN</t>
  </si>
  <si>
    <t>OCHOA VILLA MANUEL MARIN</t>
  </si>
  <si>
    <t>ROL DE PAGOS TRABAJADORES DE PLANTA DICIEMBRE 2013</t>
  </si>
  <si>
    <t>0</t>
  </si>
  <si>
    <t>BERMEO YAGUACHE CARLOS VICENTE</t>
  </si>
  <si>
    <t xml:space="preserve">VALORES A RECUPERAR VARIOS </t>
  </si>
  <si>
    <t>VIATICOS Y COMBUSTIBLE</t>
  </si>
  <si>
    <t>PAUTE MALLA JOSE ONIAS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</si>
</sst>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sz val="9"/>
      <name val="Cambria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Cambria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0" fillId="0" borderId="0"/>
    <xf numFmtId="0" fontId="5" fillId="0" borderId="0"/>
  </cellStyleXfs>
  <cellXfs count="91">
    <xf numFmtId="0" fontId="0" fillId="0" borderId="0" xfId="0"/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49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49" fontId="6" fillId="7" borderId="2" xfId="2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/>
    </xf>
    <xf numFmtId="2" fontId="11" fillId="6" borderId="2" xfId="0" applyNumberFormat="1" applyFont="1" applyFill="1" applyBorder="1" applyAlignment="1">
      <alignment horizontal="center" vertical="center"/>
    </xf>
    <xf numFmtId="2" fontId="9" fillId="6" borderId="8" xfId="1" applyNumberFormat="1" applyFont="1" applyFill="1" applyBorder="1" applyAlignment="1">
      <alignment horizontal="center" wrapText="1"/>
    </xf>
    <xf numFmtId="2" fontId="0" fillId="0" borderId="0" xfId="0" applyNumberFormat="1"/>
    <xf numFmtId="0" fontId="12" fillId="0" borderId="0" xfId="0" applyFont="1"/>
    <xf numFmtId="0" fontId="13" fillId="0" borderId="0" xfId="0" applyFont="1"/>
    <xf numFmtId="43" fontId="13" fillId="0" borderId="0" xfId="1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0" applyFont="1"/>
    <xf numFmtId="43" fontId="18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3" applyFont="1" applyAlignment="1"/>
    <xf numFmtId="0" fontId="18" fillId="0" borderId="0" xfId="0" applyFont="1"/>
    <xf numFmtId="0" fontId="19" fillId="0" borderId="0" xfId="0" applyFont="1"/>
    <xf numFmtId="2" fontId="22" fillId="2" borderId="3" xfId="1" applyNumberFormat="1" applyFont="1" applyFill="1" applyBorder="1" applyAlignment="1">
      <alignment horizontal="center" vertical="center" wrapText="1"/>
    </xf>
    <xf numFmtId="2" fontId="22" fillId="2" borderId="4" xfId="1" applyNumberFormat="1" applyFont="1" applyFill="1" applyBorder="1" applyAlignment="1">
      <alignment horizontal="center" vertical="center" wrapText="1"/>
    </xf>
    <xf numFmtId="2" fontId="22" fillId="2" borderId="5" xfId="1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7" fillId="5" borderId="7" xfId="2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2" fontId="11" fillId="6" borderId="2" xfId="0" applyNumberFormat="1" applyFont="1" applyFill="1" applyBorder="1" applyAlignment="1">
      <alignment horizontal="right" vertical="center"/>
    </xf>
    <xf numFmtId="49" fontId="7" fillId="0" borderId="6" xfId="2" applyNumberFormat="1" applyFont="1" applyFill="1" applyBorder="1" applyAlignment="1">
      <alignment horizontal="left" vertical="center"/>
    </xf>
    <xf numFmtId="49" fontId="7" fillId="3" borderId="6" xfId="2" applyNumberFormat="1" applyFont="1" applyFill="1" applyBorder="1" applyAlignment="1">
      <alignment horizontal="center" vertical="center"/>
    </xf>
    <xf numFmtId="49" fontId="7" fillId="3" borderId="6" xfId="2" applyNumberFormat="1" applyFont="1" applyFill="1" applyBorder="1" applyAlignment="1">
      <alignment horizontal="left" vertical="center"/>
    </xf>
    <xf numFmtId="2" fontId="26" fillId="0" borderId="5" xfId="3" applyNumberFormat="1" applyFont="1" applyBorder="1" applyAlignment="1">
      <alignment horizontal="right" vertical="center"/>
    </xf>
    <xf numFmtId="2" fontId="26" fillId="4" borderId="5" xfId="0" applyNumberFormat="1" applyFont="1" applyFill="1" applyBorder="1" applyAlignment="1">
      <alignment horizontal="right" vertical="center"/>
    </xf>
    <xf numFmtId="2" fontId="26" fillId="0" borderId="5" xfId="0" applyNumberFormat="1" applyFont="1" applyBorder="1" applyAlignment="1">
      <alignment horizontal="right" vertical="center"/>
    </xf>
    <xf numFmtId="0" fontId="26" fillId="0" borderId="0" xfId="0" applyFont="1"/>
    <xf numFmtId="49" fontId="7" fillId="0" borderId="7" xfId="2" applyNumberFormat="1" applyFont="1" applyFill="1" applyBorder="1" applyAlignment="1">
      <alignment horizontal="left" vertical="center"/>
    </xf>
    <xf numFmtId="49" fontId="7" fillId="5" borderId="7" xfId="2" applyNumberFormat="1" applyFont="1" applyFill="1" applyBorder="1" applyAlignment="1">
      <alignment horizontal="left" vertical="center"/>
    </xf>
    <xf numFmtId="2" fontId="26" fillId="5" borderId="2" xfId="2" applyNumberFormat="1" applyFont="1" applyFill="1" applyBorder="1" applyAlignment="1">
      <alignment horizontal="right" vertical="center"/>
    </xf>
    <xf numFmtId="2" fontId="26" fillId="4" borderId="2" xfId="0" applyNumberFormat="1" applyFont="1" applyFill="1" applyBorder="1" applyAlignment="1">
      <alignment horizontal="right" vertical="center"/>
    </xf>
    <xf numFmtId="2" fontId="26" fillId="0" borderId="2" xfId="3" applyNumberFormat="1" applyFont="1" applyBorder="1" applyAlignment="1">
      <alignment horizontal="right" vertical="center"/>
    </xf>
    <xf numFmtId="49" fontId="7" fillId="4" borderId="7" xfId="2" applyNumberFormat="1" applyFont="1" applyFill="1" applyBorder="1" applyAlignment="1">
      <alignment horizontal="center" vertical="center"/>
    </xf>
    <xf numFmtId="49" fontId="7" fillId="0" borderId="7" xfId="2" applyNumberFormat="1" applyFont="1" applyFill="1" applyBorder="1" applyAlignment="1">
      <alignment horizontal="center" vertical="center"/>
    </xf>
    <xf numFmtId="49" fontId="7" fillId="8" borderId="7" xfId="2" applyNumberFormat="1" applyFont="1" applyFill="1" applyBorder="1" applyAlignment="1">
      <alignment horizontal="left" vertical="center"/>
    </xf>
    <xf numFmtId="49" fontId="8" fillId="5" borderId="7" xfId="2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7" fillId="4" borderId="0" xfId="0" applyFont="1" applyFill="1" applyAlignment="1">
      <alignment horizontal="center" vertical="center"/>
    </xf>
    <xf numFmtId="49" fontId="7" fillId="5" borderId="7" xfId="2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right" vertical="center"/>
    </xf>
    <xf numFmtId="49" fontId="7" fillId="3" borderId="7" xfId="2" applyNumberFormat="1" applyFont="1" applyFill="1" applyBorder="1" applyAlignment="1">
      <alignment horizontal="center" vertical="center"/>
    </xf>
    <xf numFmtId="49" fontId="7" fillId="3" borderId="7" xfId="2" applyNumberFormat="1" applyFont="1" applyFill="1" applyBorder="1" applyAlignment="1">
      <alignment horizontal="left" vertical="center"/>
    </xf>
    <xf numFmtId="2" fontId="26" fillId="3" borderId="2" xfId="2" applyNumberFormat="1" applyFont="1" applyFill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7" fillId="4" borderId="9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 vertical="center"/>
    </xf>
    <xf numFmtId="2" fontId="7" fillId="5" borderId="2" xfId="2" applyNumberFormat="1" applyFont="1" applyFill="1" applyBorder="1" applyAlignment="1">
      <alignment horizontal="right" vertical="center"/>
    </xf>
    <xf numFmtId="2" fontId="7" fillId="4" borderId="2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right"/>
    </xf>
    <xf numFmtId="2" fontId="7" fillId="4" borderId="10" xfId="0" applyNumberFormat="1" applyFont="1" applyFill="1" applyBorder="1" applyAlignment="1">
      <alignment horizontal="right" vertical="center"/>
    </xf>
    <xf numFmtId="0" fontId="26" fillId="4" borderId="2" xfId="0" applyFont="1" applyFill="1" applyBorder="1" applyAlignment="1">
      <alignment horizontal="right"/>
    </xf>
    <xf numFmtId="0" fontId="26" fillId="0" borderId="2" xfId="0" applyFont="1" applyBorder="1" applyAlignment="1">
      <alignment horizontal="right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5" applyNumberFormat="1" applyFont="1" applyBorder="1" applyAlignment="1">
      <alignment horizontal="right" vertical="center"/>
    </xf>
    <xf numFmtId="2" fontId="7" fillId="0" borderId="5" xfId="0" applyNumberFormat="1" applyFont="1" applyFill="1" applyBorder="1" applyAlignment="1">
      <alignment horizontal="right" vertical="center"/>
    </xf>
    <xf numFmtId="2" fontId="7" fillId="8" borderId="2" xfId="0" applyNumberFormat="1" applyFont="1" applyFill="1" applyBorder="1" applyAlignment="1">
      <alignment horizontal="right" vertical="center"/>
    </xf>
    <xf numFmtId="2" fontId="7" fillId="5" borderId="7" xfId="2" applyNumberFormat="1" applyFont="1" applyFill="1" applyBorder="1" applyAlignment="1">
      <alignment horizontal="right" vertical="center"/>
    </xf>
    <xf numFmtId="164" fontId="7" fillId="0" borderId="2" xfId="5" applyNumberFormat="1" applyFont="1" applyBorder="1" applyAlignment="1">
      <alignment horizontal="right" vertical="center"/>
    </xf>
    <xf numFmtId="0" fontId="26" fillId="0" borderId="5" xfId="0" applyFont="1" applyBorder="1" applyAlignment="1">
      <alignment horizontal="right"/>
    </xf>
    <xf numFmtId="2" fontId="7" fillId="0" borderId="2" xfId="0" applyNumberFormat="1" applyFont="1" applyBorder="1" applyAlignment="1">
      <alignment horizontal="right" vertical="center"/>
    </xf>
    <xf numFmtId="2" fontId="26" fillId="0" borderId="2" xfId="0" applyNumberFormat="1" applyFont="1" applyFill="1" applyBorder="1" applyAlignment="1">
      <alignment horizontal="right" vertical="center"/>
    </xf>
    <xf numFmtId="2" fontId="4" fillId="2" borderId="2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2" fontId="22" fillId="2" borderId="2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22" fillId="2" borderId="3" xfId="1" applyNumberFormat="1" applyFont="1" applyFill="1" applyBorder="1" applyAlignment="1">
      <alignment horizontal="center" vertical="center" wrapText="1"/>
    </xf>
    <xf numFmtId="2" fontId="22" fillId="2" borderId="4" xfId="1" applyNumberFormat="1" applyFont="1" applyFill="1" applyBorder="1" applyAlignment="1">
      <alignment horizontal="center" vertical="center" wrapText="1"/>
    </xf>
    <xf numFmtId="2" fontId="22" fillId="2" borderId="5" xfId="1" applyNumberFormat="1" applyFont="1" applyFill="1" applyBorder="1" applyAlignment="1">
      <alignment horizontal="center" vertical="center" wrapText="1"/>
    </xf>
    <xf numFmtId="2" fontId="23" fillId="2" borderId="3" xfId="1" applyNumberFormat="1" applyFont="1" applyFill="1" applyBorder="1" applyAlignment="1">
      <alignment horizontal="center" vertical="center" wrapText="1"/>
    </xf>
    <xf numFmtId="2" fontId="23" fillId="2" borderId="4" xfId="1" applyNumberFormat="1" applyFont="1" applyFill="1" applyBorder="1" applyAlignment="1">
      <alignment horizontal="center" vertical="center" wrapText="1"/>
    </xf>
    <xf numFmtId="2" fontId="23" fillId="2" borderId="5" xfId="1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3 4" xfId="5"/>
    <cellStyle name="Normal 3 5" xfId="4"/>
    <cellStyle name="Normal 4" xfId="3"/>
    <cellStyle name="Normal_CUADRO MARITZA ultimo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50"/>
  <sheetViews>
    <sheetView tabSelected="1" zoomScale="110" zoomScaleNormal="110" workbookViewId="0">
      <pane xSplit="8" ySplit="7" topLeftCell="M107" activePane="bottomRight" state="frozen"/>
      <selection pane="topRight" activeCell="I1" sqref="I1"/>
      <selection pane="bottomLeft" activeCell="A7" sqref="A7"/>
      <selection pane="bottomRight" activeCell="B114" sqref="B114"/>
    </sheetView>
  </sheetViews>
  <sheetFormatPr baseColWidth="10" defaultRowHeight="15" x14ac:dyDescent="0.25"/>
  <cols>
    <col min="1" max="1" width="4" customWidth="1"/>
    <col min="2" max="2" width="38" customWidth="1"/>
    <col min="3" max="3" width="22.42578125" hidden="1" customWidth="1"/>
    <col min="4" max="4" width="0.140625" hidden="1" customWidth="1"/>
    <col min="5" max="5" width="15.42578125" hidden="1" customWidth="1"/>
    <col min="6" max="6" width="13.42578125" hidden="1" customWidth="1"/>
    <col min="7" max="7" width="15.5703125" hidden="1" customWidth="1"/>
    <col min="8" max="8" width="0.140625" customWidth="1"/>
    <col min="9" max="9" width="4.5703125" customWidth="1"/>
    <col min="10" max="10" width="9.7109375" customWidth="1"/>
    <col min="11" max="11" width="7.28515625" customWidth="1"/>
    <col min="12" max="12" width="8.42578125" customWidth="1"/>
    <col min="13" max="13" width="6.42578125" customWidth="1"/>
    <col min="14" max="14" width="6.5703125" customWidth="1"/>
    <col min="15" max="15" width="8.140625" customWidth="1"/>
    <col min="16" max="16" width="9.5703125" customWidth="1"/>
    <col min="17" max="17" width="9.42578125" customWidth="1"/>
    <col min="18" max="18" width="8.85546875" customWidth="1"/>
    <col min="19" max="19" width="7.42578125" customWidth="1"/>
    <col min="20" max="20" width="7.140625" customWidth="1"/>
    <col min="21" max="21" width="6.5703125" customWidth="1"/>
    <col min="22" max="22" width="7.5703125" customWidth="1"/>
    <col min="23" max="23" width="8.28515625" customWidth="1"/>
    <col min="24" max="24" width="8.42578125" customWidth="1"/>
    <col min="25" max="25" width="7.7109375" customWidth="1"/>
    <col min="26" max="26" width="7.42578125" customWidth="1"/>
    <col min="27" max="27" width="8.28515625" customWidth="1"/>
    <col min="28" max="28" width="9.7109375" customWidth="1"/>
    <col min="29" max="30" width="8.5703125" customWidth="1"/>
    <col min="31" max="33" width="8.85546875" customWidth="1"/>
    <col min="34" max="34" width="8.5703125" customWidth="1"/>
    <col min="35" max="35" width="9.140625" customWidth="1"/>
    <col min="36" max="36" width="10.140625" customWidth="1"/>
    <col min="37" max="37" width="4" bestFit="1" customWidth="1"/>
    <col min="259" max="259" width="4" customWidth="1"/>
    <col min="260" max="260" width="39.140625" customWidth="1"/>
    <col min="261" max="266" width="11.42578125" customWidth="1"/>
    <col min="267" max="267" width="7.28515625" customWidth="1"/>
    <col min="268" max="268" width="11.140625" customWidth="1"/>
    <col min="269" max="269" width="8.28515625" customWidth="1"/>
    <col min="270" max="270" width="9.7109375" customWidth="1"/>
    <col min="271" max="271" width="6.42578125" customWidth="1"/>
    <col min="272" max="272" width="6.7109375" customWidth="1"/>
    <col min="273" max="273" width="8.140625" customWidth="1"/>
    <col min="276" max="276" width="9.28515625" customWidth="1"/>
    <col min="277" max="277" width="11.42578125" customWidth="1"/>
    <col min="279" max="279" width="11.28515625" customWidth="1"/>
    <col min="280" max="280" width="9.7109375" customWidth="1"/>
    <col min="281" max="281" width="9.5703125" customWidth="1"/>
    <col min="282" max="282" width="8" customWidth="1"/>
    <col min="283" max="283" width="9.28515625" customWidth="1"/>
    <col min="284" max="284" width="10.140625" customWidth="1"/>
    <col min="285" max="285" width="8.42578125" customWidth="1"/>
    <col min="286" max="286" width="11.7109375" customWidth="1"/>
    <col min="287" max="287" width="13.140625" customWidth="1"/>
    <col min="288" max="288" width="10.28515625" customWidth="1"/>
    <col min="289" max="289" width="9.7109375" customWidth="1"/>
    <col min="290" max="290" width="11.42578125" customWidth="1"/>
    <col min="291" max="291" width="10.85546875" customWidth="1"/>
    <col min="292" max="292" width="10.140625" customWidth="1"/>
    <col min="293" max="293" width="5.5703125" customWidth="1"/>
    <col min="515" max="515" width="4" customWidth="1"/>
    <col min="516" max="516" width="39.140625" customWidth="1"/>
    <col min="517" max="522" width="11.42578125" customWidth="1"/>
    <col min="523" max="523" width="7.28515625" customWidth="1"/>
    <col min="524" max="524" width="11.140625" customWidth="1"/>
    <col min="525" max="525" width="8.28515625" customWidth="1"/>
    <col min="526" max="526" width="9.7109375" customWidth="1"/>
    <col min="527" max="527" width="6.42578125" customWidth="1"/>
    <col min="528" max="528" width="6.7109375" customWidth="1"/>
    <col min="529" max="529" width="8.140625" customWidth="1"/>
    <col min="532" max="532" width="9.28515625" customWidth="1"/>
    <col min="533" max="533" width="11.42578125" customWidth="1"/>
    <col min="535" max="535" width="11.28515625" customWidth="1"/>
    <col min="536" max="536" width="9.7109375" customWidth="1"/>
    <col min="537" max="537" width="9.5703125" customWidth="1"/>
    <col min="538" max="538" width="8" customWidth="1"/>
    <col min="539" max="539" width="9.28515625" customWidth="1"/>
    <col min="540" max="540" width="10.140625" customWidth="1"/>
    <col min="541" max="541" width="8.42578125" customWidth="1"/>
    <col min="542" max="542" width="11.7109375" customWidth="1"/>
    <col min="543" max="543" width="13.140625" customWidth="1"/>
    <col min="544" max="544" width="10.28515625" customWidth="1"/>
    <col min="545" max="545" width="9.7109375" customWidth="1"/>
    <col min="546" max="546" width="11.42578125" customWidth="1"/>
    <col min="547" max="547" width="10.85546875" customWidth="1"/>
    <col min="548" max="548" width="10.140625" customWidth="1"/>
    <col min="549" max="549" width="5.5703125" customWidth="1"/>
    <col min="771" max="771" width="4" customWidth="1"/>
    <col min="772" max="772" width="39.140625" customWidth="1"/>
    <col min="773" max="778" width="11.42578125" customWidth="1"/>
    <col min="779" max="779" width="7.28515625" customWidth="1"/>
    <col min="780" max="780" width="11.140625" customWidth="1"/>
    <col min="781" max="781" width="8.28515625" customWidth="1"/>
    <col min="782" max="782" width="9.7109375" customWidth="1"/>
    <col min="783" max="783" width="6.42578125" customWidth="1"/>
    <col min="784" max="784" width="6.7109375" customWidth="1"/>
    <col min="785" max="785" width="8.140625" customWidth="1"/>
    <col min="788" max="788" width="9.28515625" customWidth="1"/>
    <col min="789" max="789" width="11.42578125" customWidth="1"/>
    <col min="791" max="791" width="11.28515625" customWidth="1"/>
    <col min="792" max="792" width="9.7109375" customWidth="1"/>
    <col min="793" max="793" width="9.5703125" customWidth="1"/>
    <col min="794" max="794" width="8" customWidth="1"/>
    <col min="795" max="795" width="9.28515625" customWidth="1"/>
    <col min="796" max="796" width="10.140625" customWidth="1"/>
    <col min="797" max="797" width="8.42578125" customWidth="1"/>
    <col min="798" max="798" width="11.7109375" customWidth="1"/>
    <col min="799" max="799" width="13.140625" customWidth="1"/>
    <col min="800" max="800" width="10.28515625" customWidth="1"/>
    <col min="801" max="801" width="9.7109375" customWidth="1"/>
    <col min="802" max="802" width="11.42578125" customWidth="1"/>
    <col min="803" max="803" width="10.85546875" customWidth="1"/>
    <col min="804" max="804" width="10.140625" customWidth="1"/>
    <col min="805" max="805" width="5.5703125" customWidth="1"/>
    <col min="1027" max="1027" width="4" customWidth="1"/>
    <col min="1028" max="1028" width="39.140625" customWidth="1"/>
    <col min="1029" max="1034" width="11.42578125" customWidth="1"/>
    <col min="1035" max="1035" width="7.28515625" customWidth="1"/>
    <col min="1036" max="1036" width="11.140625" customWidth="1"/>
    <col min="1037" max="1037" width="8.28515625" customWidth="1"/>
    <col min="1038" max="1038" width="9.7109375" customWidth="1"/>
    <col min="1039" max="1039" width="6.42578125" customWidth="1"/>
    <col min="1040" max="1040" width="6.7109375" customWidth="1"/>
    <col min="1041" max="1041" width="8.140625" customWidth="1"/>
    <col min="1044" max="1044" width="9.28515625" customWidth="1"/>
    <col min="1045" max="1045" width="11.42578125" customWidth="1"/>
    <col min="1047" max="1047" width="11.28515625" customWidth="1"/>
    <col min="1048" max="1048" width="9.7109375" customWidth="1"/>
    <col min="1049" max="1049" width="9.5703125" customWidth="1"/>
    <col min="1050" max="1050" width="8" customWidth="1"/>
    <col min="1051" max="1051" width="9.28515625" customWidth="1"/>
    <col min="1052" max="1052" width="10.140625" customWidth="1"/>
    <col min="1053" max="1053" width="8.42578125" customWidth="1"/>
    <col min="1054" max="1054" width="11.7109375" customWidth="1"/>
    <col min="1055" max="1055" width="13.140625" customWidth="1"/>
    <col min="1056" max="1056" width="10.28515625" customWidth="1"/>
    <col min="1057" max="1057" width="9.7109375" customWidth="1"/>
    <col min="1058" max="1058" width="11.42578125" customWidth="1"/>
    <col min="1059" max="1059" width="10.85546875" customWidth="1"/>
    <col min="1060" max="1060" width="10.140625" customWidth="1"/>
    <col min="1061" max="1061" width="5.5703125" customWidth="1"/>
    <col min="1283" max="1283" width="4" customWidth="1"/>
    <col min="1284" max="1284" width="39.140625" customWidth="1"/>
    <col min="1285" max="1290" width="11.42578125" customWidth="1"/>
    <col min="1291" max="1291" width="7.28515625" customWidth="1"/>
    <col min="1292" max="1292" width="11.140625" customWidth="1"/>
    <col min="1293" max="1293" width="8.28515625" customWidth="1"/>
    <col min="1294" max="1294" width="9.7109375" customWidth="1"/>
    <col min="1295" max="1295" width="6.42578125" customWidth="1"/>
    <col min="1296" max="1296" width="6.7109375" customWidth="1"/>
    <col min="1297" max="1297" width="8.140625" customWidth="1"/>
    <col min="1300" max="1300" width="9.28515625" customWidth="1"/>
    <col min="1301" max="1301" width="11.42578125" customWidth="1"/>
    <col min="1303" max="1303" width="11.28515625" customWidth="1"/>
    <col min="1304" max="1304" width="9.7109375" customWidth="1"/>
    <col min="1305" max="1305" width="9.5703125" customWidth="1"/>
    <col min="1306" max="1306" width="8" customWidth="1"/>
    <col min="1307" max="1307" width="9.28515625" customWidth="1"/>
    <col min="1308" max="1308" width="10.140625" customWidth="1"/>
    <col min="1309" max="1309" width="8.42578125" customWidth="1"/>
    <col min="1310" max="1310" width="11.7109375" customWidth="1"/>
    <col min="1311" max="1311" width="13.140625" customWidth="1"/>
    <col min="1312" max="1312" width="10.28515625" customWidth="1"/>
    <col min="1313" max="1313" width="9.7109375" customWidth="1"/>
    <col min="1314" max="1314" width="11.42578125" customWidth="1"/>
    <col min="1315" max="1315" width="10.85546875" customWidth="1"/>
    <col min="1316" max="1316" width="10.140625" customWidth="1"/>
    <col min="1317" max="1317" width="5.5703125" customWidth="1"/>
    <col min="1539" max="1539" width="4" customWidth="1"/>
    <col min="1540" max="1540" width="39.140625" customWidth="1"/>
    <col min="1541" max="1546" width="11.42578125" customWidth="1"/>
    <col min="1547" max="1547" width="7.28515625" customWidth="1"/>
    <col min="1548" max="1548" width="11.140625" customWidth="1"/>
    <col min="1549" max="1549" width="8.28515625" customWidth="1"/>
    <col min="1550" max="1550" width="9.7109375" customWidth="1"/>
    <col min="1551" max="1551" width="6.42578125" customWidth="1"/>
    <col min="1552" max="1552" width="6.7109375" customWidth="1"/>
    <col min="1553" max="1553" width="8.140625" customWidth="1"/>
    <col min="1556" max="1556" width="9.28515625" customWidth="1"/>
    <col min="1557" max="1557" width="11.42578125" customWidth="1"/>
    <col min="1559" max="1559" width="11.28515625" customWidth="1"/>
    <col min="1560" max="1560" width="9.7109375" customWidth="1"/>
    <col min="1561" max="1561" width="9.5703125" customWidth="1"/>
    <col min="1562" max="1562" width="8" customWidth="1"/>
    <col min="1563" max="1563" width="9.28515625" customWidth="1"/>
    <col min="1564" max="1564" width="10.140625" customWidth="1"/>
    <col min="1565" max="1565" width="8.42578125" customWidth="1"/>
    <col min="1566" max="1566" width="11.7109375" customWidth="1"/>
    <col min="1567" max="1567" width="13.140625" customWidth="1"/>
    <col min="1568" max="1568" width="10.28515625" customWidth="1"/>
    <col min="1569" max="1569" width="9.7109375" customWidth="1"/>
    <col min="1570" max="1570" width="11.42578125" customWidth="1"/>
    <col min="1571" max="1571" width="10.85546875" customWidth="1"/>
    <col min="1572" max="1572" width="10.140625" customWidth="1"/>
    <col min="1573" max="1573" width="5.5703125" customWidth="1"/>
    <col min="1795" max="1795" width="4" customWidth="1"/>
    <col min="1796" max="1796" width="39.140625" customWidth="1"/>
    <col min="1797" max="1802" width="11.42578125" customWidth="1"/>
    <col min="1803" max="1803" width="7.28515625" customWidth="1"/>
    <col min="1804" max="1804" width="11.140625" customWidth="1"/>
    <col min="1805" max="1805" width="8.28515625" customWidth="1"/>
    <col min="1806" max="1806" width="9.7109375" customWidth="1"/>
    <col min="1807" max="1807" width="6.42578125" customWidth="1"/>
    <col min="1808" max="1808" width="6.7109375" customWidth="1"/>
    <col min="1809" max="1809" width="8.140625" customWidth="1"/>
    <col min="1812" max="1812" width="9.28515625" customWidth="1"/>
    <col min="1813" max="1813" width="11.42578125" customWidth="1"/>
    <col min="1815" max="1815" width="11.28515625" customWidth="1"/>
    <col min="1816" max="1816" width="9.7109375" customWidth="1"/>
    <col min="1817" max="1817" width="9.5703125" customWidth="1"/>
    <col min="1818" max="1818" width="8" customWidth="1"/>
    <col min="1819" max="1819" width="9.28515625" customWidth="1"/>
    <col min="1820" max="1820" width="10.140625" customWidth="1"/>
    <col min="1821" max="1821" width="8.42578125" customWidth="1"/>
    <col min="1822" max="1822" width="11.7109375" customWidth="1"/>
    <col min="1823" max="1823" width="13.140625" customWidth="1"/>
    <col min="1824" max="1824" width="10.28515625" customWidth="1"/>
    <col min="1825" max="1825" width="9.7109375" customWidth="1"/>
    <col min="1826" max="1826" width="11.42578125" customWidth="1"/>
    <col min="1827" max="1827" width="10.85546875" customWidth="1"/>
    <col min="1828" max="1828" width="10.140625" customWidth="1"/>
    <col min="1829" max="1829" width="5.5703125" customWidth="1"/>
    <col min="2051" max="2051" width="4" customWidth="1"/>
    <col min="2052" max="2052" width="39.140625" customWidth="1"/>
    <col min="2053" max="2058" width="11.42578125" customWidth="1"/>
    <col min="2059" max="2059" width="7.28515625" customWidth="1"/>
    <col min="2060" max="2060" width="11.140625" customWidth="1"/>
    <col min="2061" max="2061" width="8.28515625" customWidth="1"/>
    <col min="2062" max="2062" width="9.7109375" customWidth="1"/>
    <col min="2063" max="2063" width="6.42578125" customWidth="1"/>
    <col min="2064" max="2064" width="6.7109375" customWidth="1"/>
    <col min="2065" max="2065" width="8.140625" customWidth="1"/>
    <col min="2068" max="2068" width="9.28515625" customWidth="1"/>
    <col min="2069" max="2069" width="11.42578125" customWidth="1"/>
    <col min="2071" max="2071" width="11.28515625" customWidth="1"/>
    <col min="2072" max="2072" width="9.7109375" customWidth="1"/>
    <col min="2073" max="2073" width="9.5703125" customWidth="1"/>
    <col min="2074" max="2074" width="8" customWidth="1"/>
    <col min="2075" max="2075" width="9.28515625" customWidth="1"/>
    <col min="2076" max="2076" width="10.140625" customWidth="1"/>
    <col min="2077" max="2077" width="8.42578125" customWidth="1"/>
    <col min="2078" max="2078" width="11.7109375" customWidth="1"/>
    <col min="2079" max="2079" width="13.140625" customWidth="1"/>
    <col min="2080" max="2080" width="10.28515625" customWidth="1"/>
    <col min="2081" max="2081" width="9.7109375" customWidth="1"/>
    <col min="2082" max="2082" width="11.42578125" customWidth="1"/>
    <col min="2083" max="2083" width="10.85546875" customWidth="1"/>
    <col min="2084" max="2084" width="10.140625" customWidth="1"/>
    <col min="2085" max="2085" width="5.5703125" customWidth="1"/>
    <col min="2307" max="2307" width="4" customWidth="1"/>
    <col min="2308" max="2308" width="39.140625" customWidth="1"/>
    <col min="2309" max="2314" width="11.42578125" customWidth="1"/>
    <col min="2315" max="2315" width="7.28515625" customWidth="1"/>
    <col min="2316" max="2316" width="11.140625" customWidth="1"/>
    <col min="2317" max="2317" width="8.28515625" customWidth="1"/>
    <col min="2318" max="2318" width="9.7109375" customWidth="1"/>
    <col min="2319" max="2319" width="6.42578125" customWidth="1"/>
    <col min="2320" max="2320" width="6.7109375" customWidth="1"/>
    <col min="2321" max="2321" width="8.140625" customWidth="1"/>
    <col min="2324" max="2324" width="9.28515625" customWidth="1"/>
    <col min="2325" max="2325" width="11.42578125" customWidth="1"/>
    <col min="2327" max="2327" width="11.28515625" customWidth="1"/>
    <col min="2328" max="2328" width="9.7109375" customWidth="1"/>
    <col min="2329" max="2329" width="9.5703125" customWidth="1"/>
    <col min="2330" max="2330" width="8" customWidth="1"/>
    <col min="2331" max="2331" width="9.28515625" customWidth="1"/>
    <col min="2332" max="2332" width="10.140625" customWidth="1"/>
    <col min="2333" max="2333" width="8.42578125" customWidth="1"/>
    <col min="2334" max="2334" width="11.7109375" customWidth="1"/>
    <col min="2335" max="2335" width="13.140625" customWidth="1"/>
    <col min="2336" max="2336" width="10.28515625" customWidth="1"/>
    <col min="2337" max="2337" width="9.7109375" customWidth="1"/>
    <col min="2338" max="2338" width="11.42578125" customWidth="1"/>
    <col min="2339" max="2339" width="10.85546875" customWidth="1"/>
    <col min="2340" max="2340" width="10.140625" customWidth="1"/>
    <col min="2341" max="2341" width="5.5703125" customWidth="1"/>
    <col min="2563" max="2563" width="4" customWidth="1"/>
    <col min="2564" max="2564" width="39.140625" customWidth="1"/>
    <col min="2565" max="2570" width="11.42578125" customWidth="1"/>
    <col min="2571" max="2571" width="7.28515625" customWidth="1"/>
    <col min="2572" max="2572" width="11.140625" customWidth="1"/>
    <col min="2573" max="2573" width="8.28515625" customWidth="1"/>
    <col min="2574" max="2574" width="9.7109375" customWidth="1"/>
    <col min="2575" max="2575" width="6.42578125" customWidth="1"/>
    <col min="2576" max="2576" width="6.7109375" customWidth="1"/>
    <col min="2577" max="2577" width="8.140625" customWidth="1"/>
    <col min="2580" max="2580" width="9.28515625" customWidth="1"/>
    <col min="2581" max="2581" width="11.42578125" customWidth="1"/>
    <col min="2583" max="2583" width="11.28515625" customWidth="1"/>
    <col min="2584" max="2584" width="9.7109375" customWidth="1"/>
    <col min="2585" max="2585" width="9.5703125" customWidth="1"/>
    <col min="2586" max="2586" width="8" customWidth="1"/>
    <col min="2587" max="2587" width="9.28515625" customWidth="1"/>
    <col min="2588" max="2588" width="10.140625" customWidth="1"/>
    <col min="2589" max="2589" width="8.42578125" customWidth="1"/>
    <col min="2590" max="2590" width="11.7109375" customWidth="1"/>
    <col min="2591" max="2591" width="13.140625" customWidth="1"/>
    <col min="2592" max="2592" width="10.28515625" customWidth="1"/>
    <col min="2593" max="2593" width="9.7109375" customWidth="1"/>
    <col min="2594" max="2594" width="11.42578125" customWidth="1"/>
    <col min="2595" max="2595" width="10.85546875" customWidth="1"/>
    <col min="2596" max="2596" width="10.140625" customWidth="1"/>
    <col min="2597" max="2597" width="5.5703125" customWidth="1"/>
    <col min="2819" max="2819" width="4" customWidth="1"/>
    <col min="2820" max="2820" width="39.140625" customWidth="1"/>
    <col min="2821" max="2826" width="11.42578125" customWidth="1"/>
    <col min="2827" max="2827" width="7.28515625" customWidth="1"/>
    <col min="2828" max="2828" width="11.140625" customWidth="1"/>
    <col min="2829" max="2829" width="8.28515625" customWidth="1"/>
    <col min="2830" max="2830" width="9.7109375" customWidth="1"/>
    <col min="2831" max="2831" width="6.42578125" customWidth="1"/>
    <col min="2832" max="2832" width="6.7109375" customWidth="1"/>
    <col min="2833" max="2833" width="8.140625" customWidth="1"/>
    <col min="2836" max="2836" width="9.28515625" customWidth="1"/>
    <col min="2837" max="2837" width="11.42578125" customWidth="1"/>
    <col min="2839" max="2839" width="11.28515625" customWidth="1"/>
    <col min="2840" max="2840" width="9.7109375" customWidth="1"/>
    <col min="2841" max="2841" width="9.5703125" customWidth="1"/>
    <col min="2842" max="2842" width="8" customWidth="1"/>
    <col min="2843" max="2843" width="9.28515625" customWidth="1"/>
    <col min="2844" max="2844" width="10.140625" customWidth="1"/>
    <col min="2845" max="2845" width="8.42578125" customWidth="1"/>
    <col min="2846" max="2846" width="11.7109375" customWidth="1"/>
    <col min="2847" max="2847" width="13.140625" customWidth="1"/>
    <col min="2848" max="2848" width="10.28515625" customWidth="1"/>
    <col min="2849" max="2849" width="9.7109375" customWidth="1"/>
    <col min="2850" max="2850" width="11.42578125" customWidth="1"/>
    <col min="2851" max="2851" width="10.85546875" customWidth="1"/>
    <col min="2852" max="2852" width="10.140625" customWidth="1"/>
    <col min="2853" max="2853" width="5.5703125" customWidth="1"/>
    <col min="3075" max="3075" width="4" customWidth="1"/>
    <col min="3076" max="3076" width="39.140625" customWidth="1"/>
    <col min="3077" max="3082" width="11.42578125" customWidth="1"/>
    <col min="3083" max="3083" width="7.28515625" customWidth="1"/>
    <col min="3084" max="3084" width="11.140625" customWidth="1"/>
    <col min="3085" max="3085" width="8.28515625" customWidth="1"/>
    <col min="3086" max="3086" width="9.7109375" customWidth="1"/>
    <col min="3087" max="3087" width="6.42578125" customWidth="1"/>
    <col min="3088" max="3088" width="6.7109375" customWidth="1"/>
    <col min="3089" max="3089" width="8.140625" customWidth="1"/>
    <col min="3092" max="3092" width="9.28515625" customWidth="1"/>
    <col min="3093" max="3093" width="11.42578125" customWidth="1"/>
    <col min="3095" max="3095" width="11.28515625" customWidth="1"/>
    <col min="3096" max="3096" width="9.7109375" customWidth="1"/>
    <col min="3097" max="3097" width="9.5703125" customWidth="1"/>
    <col min="3098" max="3098" width="8" customWidth="1"/>
    <col min="3099" max="3099" width="9.28515625" customWidth="1"/>
    <col min="3100" max="3100" width="10.140625" customWidth="1"/>
    <col min="3101" max="3101" width="8.42578125" customWidth="1"/>
    <col min="3102" max="3102" width="11.7109375" customWidth="1"/>
    <col min="3103" max="3103" width="13.140625" customWidth="1"/>
    <col min="3104" max="3104" width="10.28515625" customWidth="1"/>
    <col min="3105" max="3105" width="9.7109375" customWidth="1"/>
    <col min="3106" max="3106" width="11.42578125" customWidth="1"/>
    <col min="3107" max="3107" width="10.85546875" customWidth="1"/>
    <col min="3108" max="3108" width="10.140625" customWidth="1"/>
    <col min="3109" max="3109" width="5.5703125" customWidth="1"/>
    <col min="3331" max="3331" width="4" customWidth="1"/>
    <col min="3332" max="3332" width="39.140625" customWidth="1"/>
    <col min="3333" max="3338" width="11.42578125" customWidth="1"/>
    <col min="3339" max="3339" width="7.28515625" customWidth="1"/>
    <col min="3340" max="3340" width="11.140625" customWidth="1"/>
    <col min="3341" max="3341" width="8.28515625" customWidth="1"/>
    <col min="3342" max="3342" width="9.7109375" customWidth="1"/>
    <col min="3343" max="3343" width="6.42578125" customWidth="1"/>
    <col min="3344" max="3344" width="6.7109375" customWidth="1"/>
    <col min="3345" max="3345" width="8.140625" customWidth="1"/>
    <col min="3348" max="3348" width="9.28515625" customWidth="1"/>
    <col min="3349" max="3349" width="11.42578125" customWidth="1"/>
    <col min="3351" max="3351" width="11.28515625" customWidth="1"/>
    <col min="3352" max="3352" width="9.7109375" customWidth="1"/>
    <col min="3353" max="3353" width="9.5703125" customWidth="1"/>
    <col min="3354" max="3354" width="8" customWidth="1"/>
    <col min="3355" max="3355" width="9.28515625" customWidth="1"/>
    <col min="3356" max="3356" width="10.140625" customWidth="1"/>
    <col min="3357" max="3357" width="8.42578125" customWidth="1"/>
    <col min="3358" max="3358" width="11.7109375" customWidth="1"/>
    <col min="3359" max="3359" width="13.140625" customWidth="1"/>
    <col min="3360" max="3360" width="10.28515625" customWidth="1"/>
    <col min="3361" max="3361" width="9.7109375" customWidth="1"/>
    <col min="3362" max="3362" width="11.42578125" customWidth="1"/>
    <col min="3363" max="3363" width="10.85546875" customWidth="1"/>
    <col min="3364" max="3364" width="10.140625" customWidth="1"/>
    <col min="3365" max="3365" width="5.5703125" customWidth="1"/>
    <col min="3587" max="3587" width="4" customWidth="1"/>
    <col min="3588" max="3588" width="39.140625" customWidth="1"/>
    <col min="3589" max="3594" width="11.42578125" customWidth="1"/>
    <col min="3595" max="3595" width="7.28515625" customWidth="1"/>
    <col min="3596" max="3596" width="11.140625" customWidth="1"/>
    <col min="3597" max="3597" width="8.28515625" customWidth="1"/>
    <col min="3598" max="3598" width="9.7109375" customWidth="1"/>
    <col min="3599" max="3599" width="6.42578125" customWidth="1"/>
    <col min="3600" max="3600" width="6.7109375" customWidth="1"/>
    <col min="3601" max="3601" width="8.140625" customWidth="1"/>
    <col min="3604" max="3604" width="9.28515625" customWidth="1"/>
    <col min="3605" max="3605" width="11.42578125" customWidth="1"/>
    <col min="3607" max="3607" width="11.28515625" customWidth="1"/>
    <col min="3608" max="3608" width="9.7109375" customWidth="1"/>
    <col min="3609" max="3609" width="9.5703125" customWidth="1"/>
    <col min="3610" max="3610" width="8" customWidth="1"/>
    <col min="3611" max="3611" width="9.28515625" customWidth="1"/>
    <col min="3612" max="3612" width="10.140625" customWidth="1"/>
    <col min="3613" max="3613" width="8.42578125" customWidth="1"/>
    <col min="3614" max="3614" width="11.7109375" customWidth="1"/>
    <col min="3615" max="3615" width="13.140625" customWidth="1"/>
    <col min="3616" max="3616" width="10.28515625" customWidth="1"/>
    <col min="3617" max="3617" width="9.7109375" customWidth="1"/>
    <col min="3618" max="3618" width="11.42578125" customWidth="1"/>
    <col min="3619" max="3619" width="10.85546875" customWidth="1"/>
    <col min="3620" max="3620" width="10.140625" customWidth="1"/>
    <col min="3621" max="3621" width="5.5703125" customWidth="1"/>
    <col min="3843" max="3843" width="4" customWidth="1"/>
    <col min="3844" max="3844" width="39.140625" customWidth="1"/>
    <col min="3845" max="3850" width="11.42578125" customWidth="1"/>
    <col min="3851" max="3851" width="7.28515625" customWidth="1"/>
    <col min="3852" max="3852" width="11.140625" customWidth="1"/>
    <col min="3853" max="3853" width="8.28515625" customWidth="1"/>
    <col min="3854" max="3854" width="9.7109375" customWidth="1"/>
    <col min="3855" max="3855" width="6.42578125" customWidth="1"/>
    <col min="3856" max="3856" width="6.7109375" customWidth="1"/>
    <col min="3857" max="3857" width="8.140625" customWidth="1"/>
    <col min="3860" max="3860" width="9.28515625" customWidth="1"/>
    <col min="3861" max="3861" width="11.42578125" customWidth="1"/>
    <col min="3863" max="3863" width="11.28515625" customWidth="1"/>
    <col min="3864" max="3864" width="9.7109375" customWidth="1"/>
    <col min="3865" max="3865" width="9.5703125" customWidth="1"/>
    <col min="3866" max="3866" width="8" customWidth="1"/>
    <col min="3867" max="3867" width="9.28515625" customWidth="1"/>
    <col min="3868" max="3868" width="10.140625" customWidth="1"/>
    <col min="3869" max="3869" width="8.42578125" customWidth="1"/>
    <col min="3870" max="3870" width="11.7109375" customWidth="1"/>
    <col min="3871" max="3871" width="13.140625" customWidth="1"/>
    <col min="3872" max="3872" width="10.28515625" customWidth="1"/>
    <col min="3873" max="3873" width="9.7109375" customWidth="1"/>
    <col min="3874" max="3874" width="11.42578125" customWidth="1"/>
    <col min="3875" max="3875" width="10.85546875" customWidth="1"/>
    <col min="3876" max="3876" width="10.140625" customWidth="1"/>
    <col min="3877" max="3877" width="5.5703125" customWidth="1"/>
    <col min="4099" max="4099" width="4" customWidth="1"/>
    <col min="4100" max="4100" width="39.140625" customWidth="1"/>
    <col min="4101" max="4106" width="11.42578125" customWidth="1"/>
    <col min="4107" max="4107" width="7.28515625" customWidth="1"/>
    <col min="4108" max="4108" width="11.140625" customWidth="1"/>
    <col min="4109" max="4109" width="8.28515625" customWidth="1"/>
    <col min="4110" max="4110" width="9.7109375" customWidth="1"/>
    <col min="4111" max="4111" width="6.42578125" customWidth="1"/>
    <col min="4112" max="4112" width="6.7109375" customWidth="1"/>
    <col min="4113" max="4113" width="8.140625" customWidth="1"/>
    <col min="4116" max="4116" width="9.28515625" customWidth="1"/>
    <col min="4117" max="4117" width="11.42578125" customWidth="1"/>
    <col min="4119" max="4119" width="11.28515625" customWidth="1"/>
    <col min="4120" max="4120" width="9.7109375" customWidth="1"/>
    <col min="4121" max="4121" width="9.5703125" customWidth="1"/>
    <col min="4122" max="4122" width="8" customWidth="1"/>
    <col min="4123" max="4123" width="9.28515625" customWidth="1"/>
    <col min="4124" max="4124" width="10.140625" customWidth="1"/>
    <col min="4125" max="4125" width="8.42578125" customWidth="1"/>
    <col min="4126" max="4126" width="11.7109375" customWidth="1"/>
    <col min="4127" max="4127" width="13.140625" customWidth="1"/>
    <col min="4128" max="4128" width="10.28515625" customWidth="1"/>
    <col min="4129" max="4129" width="9.7109375" customWidth="1"/>
    <col min="4130" max="4130" width="11.42578125" customWidth="1"/>
    <col min="4131" max="4131" width="10.85546875" customWidth="1"/>
    <col min="4132" max="4132" width="10.140625" customWidth="1"/>
    <col min="4133" max="4133" width="5.5703125" customWidth="1"/>
    <col min="4355" max="4355" width="4" customWidth="1"/>
    <col min="4356" max="4356" width="39.140625" customWidth="1"/>
    <col min="4357" max="4362" width="11.42578125" customWidth="1"/>
    <col min="4363" max="4363" width="7.28515625" customWidth="1"/>
    <col min="4364" max="4364" width="11.140625" customWidth="1"/>
    <col min="4365" max="4365" width="8.28515625" customWidth="1"/>
    <col min="4366" max="4366" width="9.7109375" customWidth="1"/>
    <col min="4367" max="4367" width="6.42578125" customWidth="1"/>
    <col min="4368" max="4368" width="6.7109375" customWidth="1"/>
    <col min="4369" max="4369" width="8.140625" customWidth="1"/>
    <col min="4372" max="4372" width="9.28515625" customWidth="1"/>
    <col min="4373" max="4373" width="11.42578125" customWidth="1"/>
    <col min="4375" max="4375" width="11.28515625" customWidth="1"/>
    <col min="4376" max="4376" width="9.7109375" customWidth="1"/>
    <col min="4377" max="4377" width="9.5703125" customWidth="1"/>
    <col min="4378" max="4378" width="8" customWidth="1"/>
    <col min="4379" max="4379" width="9.28515625" customWidth="1"/>
    <col min="4380" max="4380" width="10.140625" customWidth="1"/>
    <col min="4381" max="4381" width="8.42578125" customWidth="1"/>
    <col min="4382" max="4382" width="11.7109375" customWidth="1"/>
    <col min="4383" max="4383" width="13.140625" customWidth="1"/>
    <col min="4384" max="4384" width="10.28515625" customWidth="1"/>
    <col min="4385" max="4385" width="9.7109375" customWidth="1"/>
    <col min="4386" max="4386" width="11.42578125" customWidth="1"/>
    <col min="4387" max="4387" width="10.85546875" customWidth="1"/>
    <col min="4388" max="4388" width="10.140625" customWidth="1"/>
    <col min="4389" max="4389" width="5.5703125" customWidth="1"/>
    <col min="4611" max="4611" width="4" customWidth="1"/>
    <col min="4612" max="4612" width="39.140625" customWidth="1"/>
    <col min="4613" max="4618" width="11.42578125" customWidth="1"/>
    <col min="4619" max="4619" width="7.28515625" customWidth="1"/>
    <col min="4620" max="4620" width="11.140625" customWidth="1"/>
    <col min="4621" max="4621" width="8.28515625" customWidth="1"/>
    <col min="4622" max="4622" width="9.7109375" customWidth="1"/>
    <col min="4623" max="4623" width="6.42578125" customWidth="1"/>
    <col min="4624" max="4624" width="6.7109375" customWidth="1"/>
    <col min="4625" max="4625" width="8.140625" customWidth="1"/>
    <col min="4628" max="4628" width="9.28515625" customWidth="1"/>
    <col min="4629" max="4629" width="11.42578125" customWidth="1"/>
    <col min="4631" max="4631" width="11.28515625" customWidth="1"/>
    <col min="4632" max="4632" width="9.7109375" customWidth="1"/>
    <col min="4633" max="4633" width="9.5703125" customWidth="1"/>
    <col min="4634" max="4634" width="8" customWidth="1"/>
    <col min="4635" max="4635" width="9.28515625" customWidth="1"/>
    <col min="4636" max="4636" width="10.140625" customWidth="1"/>
    <col min="4637" max="4637" width="8.42578125" customWidth="1"/>
    <col min="4638" max="4638" width="11.7109375" customWidth="1"/>
    <col min="4639" max="4639" width="13.140625" customWidth="1"/>
    <col min="4640" max="4640" width="10.28515625" customWidth="1"/>
    <col min="4641" max="4641" width="9.7109375" customWidth="1"/>
    <col min="4642" max="4642" width="11.42578125" customWidth="1"/>
    <col min="4643" max="4643" width="10.85546875" customWidth="1"/>
    <col min="4644" max="4644" width="10.140625" customWidth="1"/>
    <col min="4645" max="4645" width="5.5703125" customWidth="1"/>
    <col min="4867" max="4867" width="4" customWidth="1"/>
    <col min="4868" max="4868" width="39.140625" customWidth="1"/>
    <col min="4869" max="4874" width="11.42578125" customWidth="1"/>
    <col min="4875" max="4875" width="7.28515625" customWidth="1"/>
    <col min="4876" max="4876" width="11.140625" customWidth="1"/>
    <col min="4877" max="4877" width="8.28515625" customWidth="1"/>
    <col min="4878" max="4878" width="9.7109375" customWidth="1"/>
    <col min="4879" max="4879" width="6.42578125" customWidth="1"/>
    <col min="4880" max="4880" width="6.7109375" customWidth="1"/>
    <col min="4881" max="4881" width="8.140625" customWidth="1"/>
    <col min="4884" max="4884" width="9.28515625" customWidth="1"/>
    <col min="4885" max="4885" width="11.42578125" customWidth="1"/>
    <col min="4887" max="4887" width="11.28515625" customWidth="1"/>
    <col min="4888" max="4888" width="9.7109375" customWidth="1"/>
    <col min="4889" max="4889" width="9.5703125" customWidth="1"/>
    <col min="4890" max="4890" width="8" customWidth="1"/>
    <col min="4891" max="4891" width="9.28515625" customWidth="1"/>
    <col min="4892" max="4892" width="10.140625" customWidth="1"/>
    <col min="4893" max="4893" width="8.42578125" customWidth="1"/>
    <col min="4894" max="4894" width="11.7109375" customWidth="1"/>
    <col min="4895" max="4895" width="13.140625" customWidth="1"/>
    <col min="4896" max="4896" width="10.28515625" customWidth="1"/>
    <col min="4897" max="4897" width="9.7109375" customWidth="1"/>
    <col min="4898" max="4898" width="11.42578125" customWidth="1"/>
    <col min="4899" max="4899" width="10.85546875" customWidth="1"/>
    <col min="4900" max="4900" width="10.140625" customWidth="1"/>
    <col min="4901" max="4901" width="5.5703125" customWidth="1"/>
    <col min="5123" max="5123" width="4" customWidth="1"/>
    <col min="5124" max="5124" width="39.140625" customWidth="1"/>
    <col min="5125" max="5130" width="11.42578125" customWidth="1"/>
    <col min="5131" max="5131" width="7.28515625" customWidth="1"/>
    <col min="5132" max="5132" width="11.140625" customWidth="1"/>
    <col min="5133" max="5133" width="8.28515625" customWidth="1"/>
    <col min="5134" max="5134" width="9.7109375" customWidth="1"/>
    <col min="5135" max="5135" width="6.42578125" customWidth="1"/>
    <col min="5136" max="5136" width="6.7109375" customWidth="1"/>
    <col min="5137" max="5137" width="8.140625" customWidth="1"/>
    <col min="5140" max="5140" width="9.28515625" customWidth="1"/>
    <col min="5141" max="5141" width="11.42578125" customWidth="1"/>
    <col min="5143" max="5143" width="11.28515625" customWidth="1"/>
    <col min="5144" max="5144" width="9.7109375" customWidth="1"/>
    <col min="5145" max="5145" width="9.5703125" customWidth="1"/>
    <col min="5146" max="5146" width="8" customWidth="1"/>
    <col min="5147" max="5147" width="9.28515625" customWidth="1"/>
    <col min="5148" max="5148" width="10.140625" customWidth="1"/>
    <col min="5149" max="5149" width="8.42578125" customWidth="1"/>
    <col min="5150" max="5150" width="11.7109375" customWidth="1"/>
    <col min="5151" max="5151" width="13.140625" customWidth="1"/>
    <col min="5152" max="5152" width="10.28515625" customWidth="1"/>
    <col min="5153" max="5153" width="9.7109375" customWidth="1"/>
    <col min="5154" max="5154" width="11.42578125" customWidth="1"/>
    <col min="5155" max="5155" width="10.85546875" customWidth="1"/>
    <col min="5156" max="5156" width="10.140625" customWidth="1"/>
    <col min="5157" max="5157" width="5.5703125" customWidth="1"/>
    <col min="5379" max="5379" width="4" customWidth="1"/>
    <col min="5380" max="5380" width="39.140625" customWidth="1"/>
    <col min="5381" max="5386" width="11.42578125" customWidth="1"/>
    <col min="5387" max="5387" width="7.28515625" customWidth="1"/>
    <col min="5388" max="5388" width="11.140625" customWidth="1"/>
    <col min="5389" max="5389" width="8.28515625" customWidth="1"/>
    <col min="5390" max="5390" width="9.7109375" customWidth="1"/>
    <col min="5391" max="5391" width="6.42578125" customWidth="1"/>
    <col min="5392" max="5392" width="6.7109375" customWidth="1"/>
    <col min="5393" max="5393" width="8.140625" customWidth="1"/>
    <col min="5396" max="5396" width="9.28515625" customWidth="1"/>
    <col min="5397" max="5397" width="11.42578125" customWidth="1"/>
    <col min="5399" max="5399" width="11.28515625" customWidth="1"/>
    <col min="5400" max="5400" width="9.7109375" customWidth="1"/>
    <col min="5401" max="5401" width="9.5703125" customWidth="1"/>
    <col min="5402" max="5402" width="8" customWidth="1"/>
    <col min="5403" max="5403" width="9.28515625" customWidth="1"/>
    <col min="5404" max="5404" width="10.140625" customWidth="1"/>
    <col min="5405" max="5405" width="8.42578125" customWidth="1"/>
    <col min="5406" max="5406" width="11.7109375" customWidth="1"/>
    <col min="5407" max="5407" width="13.140625" customWidth="1"/>
    <col min="5408" max="5408" width="10.28515625" customWidth="1"/>
    <col min="5409" max="5409" width="9.7109375" customWidth="1"/>
    <col min="5410" max="5410" width="11.42578125" customWidth="1"/>
    <col min="5411" max="5411" width="10.85546875" customWidth="1"/>
    <col min="5412" max="5412" width="10.140625" customWidth="1"/>
    <col min="5413" max="5413" width="5.5703125" customWidth="1"/>
    <col min="5635" max="5635" width="4" customWidth="1"/>
    <col min="5636" max="5636" width="39.140625" customWidth="1"/>
    <col min="5637" max="5642" width="11.42578125" customWidth="1"/>
    <col min="5643" max="5643" width="7.28515625" customWidth="1"/>
    <col min="5644" max="5644" width="11.140625" customWidth="1"/>
    <col min="5645" max="5645" width="8.28515625" customWidth="1"/>
    <col min="5646" max="5646" width="9.7109375" customWidth="1"/>
    <col min="5647" max="5647" width="6.42578125" customWidth="1"/>
    <col min="5648" max="5648" width="6.7109375" customWidth="1"/>
    <col min="5649" max="5649" width="8.140625" customWidth="1"/>
    <col min="5652" max="5652" width="9.28515625" customWidth="1"/>
    <col min="5653" max="5653" width="11.42578125" customWidth="1"/>
    <col min="5655" max="5655" width="11.28515625" customWidth="1"/>
    <col min="5656" max="5656" width="9.7109375" customWidth="1"/>
    <col min="5657" max="5657" width="9.5703125" customWidth="1"/>
    <col min="5658" max="5658" width="8" customWidth="1"/>
    <col min="5659" max="5659" width="9.28515625" customWidth="1"/>
    <col min="5660" max="5660" width="10.140625" customWidth="1"/>
    <col min="5661" max="5661" width="8.42578125" customWidth="1"/>
    <col min="5662" max="5662" width="11.7109375" customWidth="1"/>
    <col min="5663" max="5663" width="13.140625" customWidth="1"/>
    <col min="5664" max="5664" width="10.28515625" customWidth="1"/>
    <col min="5665" max="5665" width="9.7109375" customWidth="1"/>
    <col min="5666" max="5666" width="11.42578125" customWidth="1"/>
    <col min="5667" max="5667" width="10.85546875" customWidth="1"/>
    <col min="5668" max="5668" width="10.140625" customWidth="1"/>
    <col min="5669" max="5669" width="5.5703125" customWidth="1"/>
    <col min="5891" max="5891" width="4" customWidth="1"/>
    <col min="5892" max="5892" width="39.140625" customWidth="1"/>
    <col min="5893" max="5898" width="11.42578125" customWidth="1"/>
    <col min="5899" max="5899" width="7.28515625" customWidth="1"/>
    <col min="5900" max="5900" width="11.140625" customWidth="1"/>
    <col min="5901" max="5901" width="8.28515625" customWidth="1"/>
    <col min="5902" max="5902" width="9.7109375" customWidth="1"/>
    <col min="5903" max="5903" width="6.42578125" customWidth="1"/>
    <col min="5904" max="5904" width="6.7109375" customWidth="1"/>
    <col min="5905" max="5905" width="8.140625" customWidth="1"/>
    <col min="5908" max="5908" width="9.28515625" customWidth="1"/>
    <col min="5909" max="5909" width="11.42578125" customWidth="1"/>
    <col min="5911" max="5911" width="11.28515625" customWidth="1"/>
    <col min="5912" max="5912" width="9.7109375" customWidth="1"/>
    <col min="5913" max="5913" width="9.5703125" customWidth="1"/>
    <col min="5914" max="5914" width="8" customWidth="1"/>
    <col min="5915" max="5915" width="9.28515625" customWidth="1"/>
    <col min="5916" max="5916" width="10.140625" customWidth="1"/>
    <col min="5917" max="5917" width="8.42578125" customWidth="1"/>
    <col min="5918" max="5918" width="11.7109375" customWidth="1"/>
    <col min="5919" max="5919" width="13.140625" customWidth="1"/>
    <col min="5920" max="5920" width="10.28515625" customWidth="1"/>
    <col min="5921" max="5921" width="9.7109375" customWidth="1"/>
    <col min="5922" max="5922" width="11.42578125" customWidth="1"/>
    <col min="5923" max="5923" width="10.85546875" customWidth="1"/>
    <col min="5924" max="5924" width="10.140625" customWidth="1"/>
    <col min="5925" max="5925" width="5.5703125" customWidth="1"/>
    <col min="6147" max="6147" width="4" customWidth="1"/>
    <col min="6148" max="6148" width="39.140625" customWidth="1"/>
    <col min="6149" max="6154" width="11.42578125" customWidth="1"/>
    <col min="6155" max="6155" width="7.28515625" customWidth="1"/>
    <col min="6156" max="6156" width="11.140625" customWidth="1"/>
    <col min="6157" max="6157" width="8.28515625" customWidth="1"/>
    <col min="6158" max="6158" width="9.7109375" customWidth="1"/>
    <col min="6159" max="6159" width="6.42578125" customWidth="1"/>
    <col min="6160" max="6160" width="6.7109375" customWidth="1"/>
    <col min="6161" max="6161" width="8.140625" customWidth="1"/>
    <col min="6164" max="6164" width="9.28515625" customWidth="1"/>
    <col min="6165" max="6165" width="11.42578125" customWidth="1"/>
    <col min="6167" max="6167" width="11.28515625" customWidth="1"/>
    <col min="6168" max="6168" width="9.7109375" customWidth="1"/>
    <col min="6169" max="6169" width="9.5703125" customWidth="1"/>
    <col min="6170" max="6170" width="8" customWidth="1"/>
    <col min="6171" max="6171" width="9.28515625" customWidth="1"/>
    <col min="6172" max="6172" width="10.140625" customWidth="1"/>
    <col min="6173" max="6173" width="8.42578125" customWidth="1"/>
    <col min="6174" max="6174" width="11.7109375" customWidth="1"/>
    <col min="6175" max="6175" width="13.140625" customWidth="1"/>
    <col min="6176" max="6176" width="10.28515625" customWidth="1"/>
    <col min="6177" max="6177" width="9.7109375" customWidth="1"/>
    <col min="6178" max="6178" width="11.42578125" customWidth="1"/>
    <col min="6179" max="6179" width="10.85546875" customWidth="1"/>
    <col min="6180" max="6180" width="10.140625" customWidth="1"/>
    <col min="6181" max="6181" width="5.5703125" customWidth="1"/>
    <col min="6403" max="6403" width="4" customWidth="1"/>
    <col min="6404" max="6404" width="39.140625" customWidth="1"/>
    <col min="6405" max="6410" width="11.42578125" customWidth="1"/>
    <col min="6411" max="6411" width="7.28515625" customWidth="1"/>
    <col min="6412" max="6412" width="11.140625" customWidth="1"/>
    <col min="6413" max="6413" width="8.28515625" customWidth="1"/>
    <col min="6414" max="6414" width="9.7109375" customWidth="1"/>
    <col min="6415" max="6415" width="6.42578125" customWidth="1"/>
    <col min="6416" max="6416" width="6.7109375" customWidth="1"/>
    <col min="6417" max="6417" width="8.140625" customWidth="1"/>
    <col min="6420" max="6420" width="9.28515625" customWidth="1"/>
    <col min="6421" max="6421" width="11.42578125" customWidth="1"/>
    <col min="6423" max="6423" width="11.28515625" customWidth="1"/>
    <col min="6424" max="6424" width="9.7109375" customWidth="1"/>
    <col min="6425" max="6425" width="9.5703125" customWidth="1"/>
    <col min="6426" max="6426" width="8" customWidth="1"/>
    <col min="6427" max="6427" width="9.28515625" customWidth="1"/>
    <col min="6428" max="6428" width="10.140625" customWidth="1"/>
    <col min="6429" max="6429" width="8.42578125" customWidth="1"/>
    <col min="6430" max="6430" width="11.7109375" customWidth="1"/>
    <col min="6431" max="6431" width="13.140625" customWidth="1"/>
    <col min="6432" max="6432" width="10.28515625" customWidth="1"/>
    <col min="6433" max="6433" width="9.7109375" customWidth="1"/>
    <col min="6434" max="6434" width="11.42578125" customWidth="1"/>
    <col min="6435" max="6435" width="10.85546875" customWidth="1"/>
    <col min="6436" max="6436" width="10.140625" customWidth="1"/>
    <col min="6437" max="6437" width="5.5703125" customWidth="1"/>
    <col min="6659" max="6659" width="4" customWidth="1"/>
    <col min="6660" max="6660" width="39.140625" customWidth="1"/>
    <col min="6661" max="6666" width="11.42578125" customWidth="1"/>
    <col min="6667" max="6667" width="7.28515625" customWidth="1"/>
    <col min="6668" max="6668" width="11.140625" customWidth="1"/>
    <col min="6669" max="6669" width="8.28515625" customWidth="1"/>
    <col min="6670" max="6670" width="9.7109375" customWidth="1"/>
    <col min="6671" max="6671" width="6.42578125" customWidth="1"/>
    <col min="6672" max="6672" width="6.7109375" customWidth="1"/>
    <col min="6673" max="6673" width="8.140625" customWidth="1"/>
    <col min="6676" max="6676" width="9.28515625" customWidth="1"/>
    <col min="6677" max="6677" width="11.42578125" customWidth="1"/>
    <col min="6679" max="6679" width="11.28515625" customWidth="1"/>
    <col min="6680" max="6680" width="9.7109375" customWidth="1"/>
    <col min="6681" max="6681" width="9.5703125" customWidth="1"/>
    <col min="6682" max="6682" width="8" customWidth="1"/>
    <col min="6683" max="6683" width="9.28515625" customWidth="1"/>
    <col min="6684" max="6684" width="10.140625" customWidth="1"/>
    <col min="6685" max="6685" width="8.42578125" customWidth="1"/>
    <col min="6686" max="6686" width="11.7109375" customWidth="1"/>
    <col min="6687" max="6687" width="13.140625" customWidth="1"/>
    <col min="6688" max="6688" width="10.28515625" customWidth="1"/>
    <col min="6689" max="6689" width="9.7109375" customWidth="1"/>
    <col min="6690" max="6690" width="11.42578125" customWidth="1"/>
    <col min="6691" max="6691" width="10.85546875" customWidth="1"/>
    <col min="6692" max="6692" width="10.140625" customWidth="1"/>
    <col min="6693" max="6693" width="5.5703125" customWidth="1"/>
    <col min="6915" max="6915" width="4" customWidth="1"/>
    <col min="6916" max="6916" width="39.140625" customWidth="1"/>
    <col min="6917" max="6922" width="11.42578125" customWidth="1"/>
    <col min="6923" max="6923" width="7.28515625" customWidth="1"/>
    <col min="6924" max="6924" width="11.140625" customWidth="1"/>
    <col min="6925" max="6925" width="8.28515625" customWidth="1"/>
    <col min="6926" max="6926" width="9.7109375" customWidth="1"/>
    <col min="6927" max="6927" width="6.42578125" customWidth="1"/>
    <col min="6928" max="6928" width="6.7109375" customWidth="1"/>
    <col min="6929" max="6929" width="8.140625" customWidth="1"/>
    <col min="6932" max="6932" width="9.28515625" customWidth="1"/>
    <col min="6933" max="6933" width="11.42578125" customWidth="1"/>
    <col min="6935" max="6935" width="11.28515625" customWidth="1"/>
    <col min="6936" max="6936" width="9.7109375" customWidth="1"/>
    <col min="6937" max="6937" width="9.5703125" customWidth="1"/>
    <col min="6938" max="6938" width="8" customWidth="1"/>
    <col min="6939" max="6939" width="9.28515625" customWidth="1"/>
    <col min="6940" max="6940" width="10.140625" customWidth="1"/>
    <col min="6941" max="6941" width="8.42578125" customWidth="1"/>
    <col min="6942" max="6942" width="11.7109375" customWidth="1"/>
    <col min="6943" max="6943" width="13.140625" customWidth="1"/>
    <col min="6944" max="6944" width="10.28515625" customWidth="1"/>
    <col min="6945" max="6945" width="9.7109375" customWidth="1"/>
    <col min="6946" max="6946" width="11.42578125" customWidth="1"/>
    <col min="6947" max="6947" width="10.85546875" customWidth="1"/>
    <col min="6948" max="6948" width="10.140625" customWidth="1"/>
    <col min="6949" max="6949" width="5.5703125" customWidth="1"/>
    <col min="7171" max="7171" width="4" customWidth="1"/>
    <col min="7172" max="7172" width="39.140625" customWidth="1"/>
    <col min="7173" max="7178" width="11.42578125" customWidth="1"/>
    <col min="7179" max="7179" width="7.28515625" customWidth="1"/>
    <col min="7180" max="7180" width="11.140625" customWidth="1"/>
    <col min="7181" max="7181" width="8.28515625" customWidth="1"/>
    <col min="7182" max="7182" width="9.7109375" customWidth="1"/>
    <col min="7183" max="7183" width="6.42578125" customWidth="1"/>
    <col min="7184" max="7184" width="6.7109375" customWidth="1"/>
    <col min="7185" max="7185" width="8.140625" customWidth="1"/>
    <col min="7188" max="7188" width="9.28515625" customWidth="1"/>
    <col min="7189" max="7189" width="11.42578125" customWidth="1"/>
    <col min="7191" max="7191" width="11.28515625" customWidth="1"/>
    <col min="7192" max="7192" width="9.7109375" customWidth="1"/>
    <col min="7193" max="7193" width="9.5703125" customWidth="1"/>
    <col min="7194" max="7194" width="8" customWidth="1"/>
    <col min="7195" max="7195" width="9.28515625" customWidth="1"/>
    <col min="7196" max="7196" width="10.140625" customWidth="1"/>
    <col min="7197" max="7197" width="8.42578125" customWidth="1"/>
    <col min="7198" max="7198" width="11.7109375" customWidth="1"/>
    <col min="7199" max="7199" width="13.140625" customWidth="1"/>
    <col min="7200" max="7200" width="10.28515625" customWidth="1"/>
    <col min="7201" max="7201" width="9.7109375" customWidth="1"/>
    <col min="7202" max="7202" width="11.42578125" customWidth="1"/>
    <col min="7203" max="7203" width="10.85546875" customWidth="1"/>
    <col min="7204" max="7204" width="10.140625" customWidth="1"/>
    <col min="7205" max="7205" width="5.5703125" customWidth="1"/>
    <col min="7427" max="7427" width="4" customWidth="1"/>
    <col min="7428" max="7428" width="39.140625" customWidth="1"/>
    <col min="7429" max="7434" width="11.42578125" customWidth="1"/>
    <col min="7435" max="7435" width="7.28515625" customWidth="1"/>
    <col min="7436" max="7436" width="11.140625" customWidth="1"/>
    <col min="7437" max="7437" width="8.28515625" customWidth="1"/>
    <col min="7438" max="7438" width="9.7109375" customWidth="1"/>
    <col min="7439" max="7439" width="6.42578125" customWidth="1"/>
    <col min="7440" max="7440" width="6.7109375" customWidth="1"/>
    <col min="7441" max="7441" width="8.140625" customWidth="1"/>
    <col min="7444" max="7444" width="9.28515625" customWidth="1"/>
    <col min="7445" max="7445" width="11.42578125" customWidth="1"/>
    <col min="7447" max="7447" width="11.28515625" customWidth="1"/>
    <col min="7448" max="7448" width="9.7109375" customWidth="1"/>
    <col min="7449" max="7449" width="9.5703125" customWidth="1"/>
    <col min="7450" max="7450" width="8" customWidth="1"/>
    <col min="7451" max="7451" width="9.28515625" customWidth="1"/>
    <col min="7452" max="7452" width="10.140625" customWidth="1"/>
    <col min="7453" max="7453" width="8.42578125" customWidth="1"/>
    <col min="7454" max="7454" width="11.7109375" customWidth="1"/>
    <col min="7455" max="7455" width="13.140625" customWidth="1"/>
    <col min="7456" max="7456" width="10.28515625" customWidth="1"/>
    <col min="7457" max="7457" width="9.7109375" customWidth="1"/>
    <col min="7458" max="7458" width="11.42578125" customWidth="1"/>
    <col min="7459" max="7459" width="10.85546875" customWidth="1"/>
    <col min="7460" max="7460" width="10.140625" customWidth="1"/>
    <col min="7461" max="7461" width="5.5703125" customWidth="1"/>
    <col min="7683" max="7683" width="4" customWidth="1"/>
    <col min="7684" max="7684" width="39.140625" customWidth="1"/>
    <col min="7685" max="7690" width="11.42578125" customWidth="1"/>
    <col min="7691" max="7691" width="7.28515625" customWidth="1"/>
    <col min="7692" max="7692" width="11.140625" customWidth="1"/>
    <col min="7693" max="7693" width="8.28515625" customWidth="1"/>
    <col min="7694" max="7694" width="9.7109375" customWidth="1"/>
    <col min="7695" max="7695" width="6.42578125" customWidth="1"/>
    <col min="7696" max="7696" width="6.7109375" customWidth="1"/>
    <col min="7697" max="7697" width="8.140625" customWidth="1"/>
    <col min="7700" max="7700" width="9.28515625" customWidth="1"/>
    <col min="7701" max="7701" width="11.42578125" customWidth="1"/>
    <col min="7703" max="7703" width="11.28515625" customWidth="1"/>
    <col min="7704" max="7704" width="9.7109375" customWidth="1"/>
    <col min="7705" max="7705" width="9.5703125" customWidth="1"/>
    <col min="7706" max="7706" width="8" customWidth="1"/>
    <col min="7707" max="7707" width="9.28515625" customWidth="1"/>
    <col min="7708" max="7708" width="10.140625" customWidth="1"/>
    <col min="7709" max="7709" width="8.42578125" customWidth="1"/>
    <col min="7710" max="7710" width="11.7109375" customWidth="1"/>
    <col min="7711" max="7711" width="13.140625" customWidth="1"/>
    <col min="7712" max="7712" width="10.28515625" customWidth="1"/>
    <col min="7713" max="7713" width="9.7109375" customWidth="1"/>
    <col min="7714" max="7714" width="11.42578125" customWidth="1"/>
    <col min="7715" max="7715" width="10.85546875" customWidth="1"/>
    <col min="7716" max="7716" width="10.140625" customWidth="1"/>
    <col min="7717" max="7717" width="5.5703125" customWidth="1"/>
    <col min="7939" max="7939" width="4" customWidth="1"/>
    <col min="7940" max="7940" width="39.140625" customWidth="1"/>
    <col min="7941" max="7946" width="11.42578125" customWidth="1"/>
    <col min="7947" max="7947" width="7.28515625" customWidth="1"/>
    <col min="7948" max="7948" width="11.140625" customWidth="1"/>
    <col min="7949" max="7949" width="8.28515625" customWidth="1"/>
    <col min="7950" max="7950" width="9.7109375" customWidth="1"/>
    <col min="7951" max="7951" width="6.42578125" customWidth="1"/>
    <col min="7952" max="7952" width="6.7109375" customWidth="1"/>
    <col min="7953" max="7953" width="8.140625" customWidth="1"/>
    <col min="7956" max="7956" width="9.28515625" customWidth="1"/>
    <col min="7957" max="7957" width="11.42578125" customWidth="1"/>
    <col min="7959" max="7959" width="11.28515625" customWidth="1"/>
    <col min="7960" max="7960" width="9.7109375" customWidth="1"/>
    <col min="7961" max="7961" width="9.5703125" customWidth="1"/>
    <col min="7962" max="7962" width="8" customWidth="1"/>
    <col min="7963" max="7963" width="9.28515625" customWidth="1"/>
    <col min="7964" max="7964" width="10.140625" customWidth="1"/>
    <col min="7965" max="7965" width="8.42578125" customWidth="1"/>
    <col min="7966" max="7966" width="11.7109375" customWidth="1"/>
    <col min="7967" max="7967" width="13.140625" customWidth="1"/>
    <col min="7968" max="7968" width="10.28515625" customWidth="1"/>
    <col min="7969" max="7969" width="9.7109375" customWidth="1"/>
    <col min="7970" max="7970" width="11.42578125" customWidth="1"/>
    <col min="7971" max="7971" width="10.85546875" customWidth="1"/>
    <col min="7972" max="7972" width="10.140625" customWidth="1"/>
    <col min="7973" max="7973" width="5.5703125" customWidth="1"/>
    <col min="8195" max="8195" width="4" customWidth="1"/>
    <col min="8196" max="8196" width="39.140625" customWidth="1"/>
    <col min="8197" max="8202" width="11.42578125" customWidth="1"/>
    <col min="8203" max="8203" width="7.28515625" customWidth="1"/>
    <col min="8204" max="8204" width="11.140625" customWidth="1"/>
    <col min="8205" max="8205" width="8.28515625" customWidth="1"/>
    <col min="8206" max="8206" width="9.7109375" customWidth="1"/>
    <col min="8207" max="8207" width="6.42578125" customWidth="1"/>
    <col min="8208" max="8208" width="6.7109375" customWidth="1"/>
    <col min="8209" max="8209" width="8.140625" customWidth="1"/>
    <col min="8212" max="8212" width="9.28515625" customWidth="1"/>
    <col min="8213" max="8213" width="11.42578125" customWidth="1"/>
    <col min="8215" max="8215" width="11.28515625" customWidth="1"/>
    <col min="8216" max="8216" width="9.7109375" customWidth="1"/>
    <col min="8217" max="8217" width="9.5703125" customWidth="1"/>
    <col min="8218" max="8218" width="8" customWidth="1"/>
    <col min="8219" max="8219" width="9.28515625" customWidth="1"/>
    <col min="8220" max="8220" width="10.140625" customWidth="1"/>
    <col min="8221" max="8221" width="8.42578125" customWidth="1"/>
    <col min="8222" max="8222" width="11.7109375" customWidth="1"/>
    <col min="8223" max="8223" width="13.140625" customWidth="1"/>
    <col min="8224" max="8224" width="10.28515625" customWidth="1"/>
    <col min="8225" max="8225" width="9.7109375" customWidth="1"/>
    <col min="8226" max="8226" width="11.42578125" customWidth="1"/>
    <col min="8227" max="8227" width="10.85546875" customWidth="1"/>
    <col min="8228" max="8228" width="10.140625" customWidth="1"/>
    <col min="8229" max="8229" width="5.5703125" customWidth="1"/>
    <col min="8451" max="8451" width="4" customWidth="1"/>
    <col min="8452" max="8452" width="39.140625" customWidth="1"/>
    <col min="8453" max="8458" width="11.42578125" customWidth="1"/>
    <col min="8459" max="8459" width="7.28515625" customWidth="1"/>
    <col min="8460" max="8460" width="11.140625" customWidth="1"/>
    <col min="8461" max="8461" width="8.28515625" customWidth="1"/>
    <col min="8462" max="8462" width="9.7109375" customWidth="1"/>
    <col min="8463" max="8463" width="6.42578125" customWidth="1"/>
    <col min="8464" max="8464" width="6.7109375" customWidth="1"/>
    <col min="8465" max="8465" width="8.140625" customWidth="1"/>
    <col min="8468" max="8468" width="9.28515625" customWidth="1"/>
    <col min="8469" max="8469" width="11.42578125" customWidth="1"/>
    <col min="8471" max="8471" width="11.28515625" customWidth="1"/>
    <col min="8472" max="8472" width="9.7109375" customWidth="1"/>
    <col min="8473" max="8473" width="9.5703125" customWidth="1"/>
    <col min="8474" max="8474" width="8" customWidth="1"/>
    <col min="8475" max="8475" width="9.28515625" customWidth="1"/>
    <col min="8476" max="8476" width="10.140625" customWidth="1"/>
    <col min="8477" max="8477" width="8.42578125" customWidth="1"/>
    <col min="8478" max="8478" width="11.7109375" customWidth="1"/>
    <col min="8479" max="8479" width="13.140625" customWidth="1"/>
    <col min="8480" max="8480" width="10.28515625" customWidth="1"/>
    <col min="8481" max="8481" width="9.7109375" customWidth="1"/>
    <col min="8482" max="8482" width="11.42578125" customWidth="1"/>
    <col min="8483" max="8483" width="10.85546875" customWidth="1"/>
    <col min="8484" max="8484" width="10.140625" customWidth="1"/>
    <col min="8485" max="8485" width="5.5703125" customWidth="1"/>
    <col min="8707" max="8707" width="4" customWidth="1"/>
    <col min="8708" max="8708" width="39.140625" customWidth="1"/>
    <col min="8709" max="8714" width="11.42578125" customWidth="1"/>
    <col min="8715" max="8715" width="7.28515625" customWidth="1"/>
    <col min="8716" max="8716" width="11.140625" customWidth="1"/>
    <col min="8717" max="8717" width="8.28515625" customWidth="1"/>
    <col min="8718" max="8718" width="9.7109375" customWidth="1"/>
    <col min="8719" max="8719" width="6.42578125" customWidth="1"/>
    <col min="8720" max="8720" width="6.7109375" customWidth="1"/>
    <col min="8721" max="8721" width="8.140625" customWidth="1"/>
    <col min="8724" max="8724" width="9.28515625" customWidth="1"/>
    <col min="8725" max="8725" width="11.42578125" customWidth="1"/>
    <col min="8727" max="8727" width="11.28515625" customWidth="1"/>
    <col min="8728" max="8728" width="9.7109375" customWidth="1"/>
    <col min="8729" max="8729" width="9.5703125" customWidth="1"/>
    <col min="8730" max="8730" width="8" customWidth="1"/>
    <col min="8731" max="8731" width="9.28515625" customWidth="1"/>
    <col min="8732" max="8732" width="10.140625" customWidth="1"/>
    <col min="8733" max="8733" width="8.42578125" customWidth="1"/>
    <col min="8734" max="8734" width="11.7109375" customWidth="1"/>
    <col min="8735" max="8735" width="13.140625" customWidth="1"/>
    <col min="8736" max="8736" width="10.28515625" customWidth="1"/>
    <col min="8737" max="8737" width="9.7109375" customWidth="1"/>
    <col min="8738" max="8738" width="11.42578125" customWidth="1"/>
    <col min="8739" max="8739" width="10.85546875" customWidth="1"/>
    <col min="8740" max="8740" width="10.140625" customWidth="1"/>
    <col min="8741" max="8741" width="5.5703125" customWidth="1"/>
    <col min="8963" max="8963" width="4" customWidth="1"/>
    <col min="8964" max="8964" width="39.140625" customWidth="1"/>
    <col min="8965" max="8970" width="11.42578125" customWidth="1"/>
    <col min="8971" max="8971" width="7.28515625" customWidth="1"/>
    <col min="8972" max="8972" width="11.140625" customWidth="1"/>
    <col min="8973" max="8973" width="8.28515625" customWidth="1"/>
    <col min="8974" max="8974" width="9.7109375" customWidth="1"/>
    <col min="8975" max="8975" width="6.42578125" customWidth="1"/>
    <col min="8976" max="8976" width="6.7109375" customWidth="1"/>
    <col min="8977" max="8977" width="8.140625" customWidth="1"/>
    <col min="8980" max="8980" width="9.28515625" customWidth="1"/>
    <col min="8981" max="8981" width="11.42578125" customWidth="1"/>
    <col min="8983" max="8983" width="11.28515625" customWidth="1"/>
    <col min="8984" max="8984" width="9.7109375" customWidth="1"/>
    <col min="8985" max="8985" width="9.5703125" customWidth="1"/>
    <col min="8986" max="8986" width="8" customWidth="1"/>
    <col min="8987" max="8987" width="9.28515625" customWidth="1"/>
    <col min="8988" max="8988" width="10.140625" customWidth="1"/>
    <col min="8989" max="8989" width="8.42578125" customWidth="1"/>
    <col min="8990" max="8990" width="11.7109375" customWidth="1"/>
    <col min="8991" max="8991" width="13.140625" customWidth="1"/>
    <col min="8992" max="8992" width="10.28515625" customWidth="1"/>
    <col min="8993" max="8993" width="9.7109375" customWidth="1"/>
    <col min="8994" max="8994" width="11.42578125" customWidth="1"/>
    <col min="8995" max="8995" width="10.85546875" customWidth="1"/>
    <col min="8996" max="8996" width="10.140625" customWidth="1"/>
    <col min="8997" max="8997" width="5.5703125" customWidth="1"/>
    <col min="9219" max="9219" width="4" customWidth="1"/>
    <col min="9220" max="9220" width="39.140625" customWidth="1"/>
    <col min="9221" max="9226" width="11.42578125" customWidth="1"/>
    <col min="9227" max="9227" width="7.28515625" customWidth="1"/>
    <col min="9228" max="9228" width="11.140625" customWidth="1"/>
    <col min="9229" max="9229" width="8.28515625" customWidth="1"/>
    <col min="9230" max="9230" width="9.7109375" customWidth="1"/>
    <col min="9231" max="9231" width="6.42578125" customWidth="1"/>
    <col min="9232" max="9232" width="6.7109375" customWidth="1"/>
    <col min="9233" max="9233" width="8.140625" customWidth="1"/>
    <col min="9236" max="9236" width="9.28515625" customWidth="1"/>
    <col min="9237" max="9237" width="11.42578125" customWidth="1"/>
    <col min="9239" max="9239" width="11.28515625" customWidth="1"/>
    <col min="9240" max="9240" width="9.7109375" customWidth="1"/>
    <col min="9241" max="9241" width="9.5703125" customWidth="1"/>
    <col min="9242" max="9242" width="8" customWidth="1"/>
    <col min="9243" max="9243" width="9.28515625" customWidth="1"/>
    <col min="9244" max="9244" width="10.140625" customWidth="1"/>
    <col min="9245" max="9245" width="8.42578125" customWidth="1"/>
    <col min="9246" max="9246" width="11.7109375" customWidth="1"/>
    <col min="9247" max="9247" width="13.140625" customWidth="1"/>
    <col min="9248" max="9248" width="10.28515625" customWidth="1"/>
    <col min="9249" max="9249" width="9.7109375" customWidth="1"/>
    <col min="9250" max="9250" width="11.42578125" customWidth="1"/>
    <col min="9251" max="9251" width="10.85546875" customWidth="1"/>
    <col min="9252" max="9252" width="10.140625" customWidth="1"/>
    <col min="9253" max="9253" width="5.5703125" customWidth="1"/>
    <col min="9475" max="9475" width="4" customWidth="1"/>
    <col min="9476" max="9476" width="39.140625" customWidth="1"/>
    <col min="9477" max="9482" width="11.42578125" customWidth="1"/>
    <col min="9483" max="9483" width="7.28515625" customWidth="1"/>
    <col min="9484" max="9484" width="11.140625" customWidth="1"/>
    <col min="9485" max="9485" width="8.28515625" customWidth="1"/>
    <col min="9486" max="9486" width="9.7109375" customWidth="1"/>
    <col min="9487" max="9487" width="6.42578125" customWidth="1"/>
    <col min="9488" max="9488" width="6.7109375" customWidth="1"/>
    <col min="9489" max="9489" width="8.140625" customWidth="1"/>
    <col min="9492" max="9492" width="9.28515625" customWidth="1"/>
    <col min="9493" max="9493" width="11.42578125" customWidth="1"/>
    <col min="9495" max="9495" width="11.28515625" customWidth="1"/>
    <col min="9496" max="9496" width="9.7109375" customWidth="1"/>
    <col min="9497" max="9497" width="9.5703125" customWidth="1"/>
    <col min="9498" max="9498" width="8" customWidth="1"/>
    <col min="9499" max="9499" width="9.28515625" customWidth="1"/>
    <col min="9500" max="9500" width="10.140625" customWidth="1"/>
    <col min="9501" max="9501" width="8.42578125" customWidth="1"/>
    <col min="9502" max="9502" width="11.7109375" customWidth="1"/>
    <col min="9503" max="9503" width="13.140625" customWidth="1"/>
    <col min="9504" max="9504" width="10.28515625" customWidth="1"/>
    <col min="9505" max="9505" width="9.7109375" customWidth="1"/>
    <col min="9506" max="9506" width="11.42578125" customWidth="1"/>
    <col min="9507" max="9507" width="10.85546875" customWidth="1"/>
    <col min="9508" max="9508" width="10.140625" customWidth="1"/>
    <col min="9509" max="9509" width="5.5703125" customWidth="1"/>
    <col min="9731" max="9731" width="4" customWidth="1"/>
    <col min="9732" max="9732" width="39.140625" customWidth="1"/>
    <col min="9733" max="9738" width="11.42578125" customWidth="1"/>
    <col min="9739" max="9739" width="7.28515625" customWidth="1"/>
    <col min="9740" max="9740" width="11.140625" customWidth="1"/>
    <col min="9741" max="9741" width="8.28515625" customWidth="1"/>
    <col min="9742" max="9742" width="9.7109375" customWidth="1"/>
    <col min="9743" max="9743" width="6.42578125" customWidth="1"/>
    <col min="9744" max="9744" width="6.7109375" customWidth="1"/>
    <col min="9745" max="9745" width="8.140625" customWidth="1"/>
    <col min="9748" max="9748" width="9.28515625" customWidth="1"/>
    <col min="9749" max="9749" width="11.42578125" customWidth="1"/>
    <col min="9751" max="9751" width="11.28515625" customWidth="1"/>
    <col min="9752" max="9752" width="9.7109375" customWidth="1"/>
    <col min="9753" max="9753" width="9.5703125" customWidth="1"/>
    <col min="9754" max="9754" width="8" customWidth="1"/>
    <col min="9755" max="9755" width="9.28515625" customWidth="1"/>
    <col min="9756" max="9756" width="10.140625" customWidth="1"/>
    <col min="9757" max="9757" width="8.42578125" customWidth="1"/>
    <col min="9758" max="9758" width="11.7109375" customWidth="1"/>
    <col min="9759" max="9759" width="13.140625" customWidth="1"/>
    <col min="9760" max="9760" width="10.28515625" customWidth="1"/>
    <col min="9761" max="9761" width="9.7109375" customWidth="1"/>
    <col min="9762" max="9762" width="11.42578125" customWidth="1"/>
    <col min="9763" max="9763" width="10.85546875" customWidth="1"/>
    <col min="9764" max="9764" width="10.140625" customWidth="1"/>
    <col min="9765" max="9765" width="5.5703125" customWidth="1"/>
    <col min="9987" max="9987" width="4" customWidth="1"/>
    <col min="9988" max="9988" width="39.140625" customWidth="1"/>
    <col min="9989" max="9994" width="11.42578125" customWidth="1"/>
    <col min="9995" max="9995" width="7.28515625" customWidth="1"/>
    <col min="9996" max="9996" width="11.140625" customWidth="1"/>
    <col min="9997" max="9997" width="8.28515625" customWidth="1"/>
    <col min="9998" max="9998" width="9.7109375" customWidth="1"/>
    <col min="9999" max="9999" width="6.42578125" customWidth="1"/>
    <col min="10000" max="10000" width="6.7109375" customWidth="1"/>
    <col min="10001" max="10001" width="8.140625" customWidth="1"/>
    <col min="10004" max="10004" width="9.28515625" customWidth="1"/>
    <col min="10005" max="10005" width="11.42578125" customWidth="1"/>
    <col min="10007" max="10007" width="11.28515625" customWidth="1"/>
    <col min="10008" max="10008" width="9.7109375" customWidth="1"/>
    <col min="10009" max="10009" width="9.5703125" customWidth="1"/>
    <col min="10010" max="10010" width="8" customWidth="1"/>
    <col min="10011" max="10011" width="9.28515625" customWidth="1"/>
    <col min="10012" max="10012" width="10.140625" customWidth="1"/>
    <col min="10013" max="10013" width="8.42578125" customWidth="1"/>
    <col min="10014" max="10014" width="11.7109375" customWidth="1"/>
    <col min="10015" max="10015" width="13.140625" customWidth="1"/>
    <col min="10016" max="10016" width="10.28515625" customWidth="1"/>
    <col min="10017" max="10017" width="9.7109375" customWidth="1"/>
    <col min="10018" max="10018" width="11.42578125" customWidth="1"/>
    <col min="10019" max="10019" width="10.85546875" customWidth="1"/>
    <col min="10020" max="10020" width="10.140625" customWidth="1"/>
    <col min="10021" max="10021" width="5.5703125" customWidth="1"/>
    <col min="10243" max="10243" width="4" customWidth="1"/>
    <col min="10244" max="10244" width="39.140625" customWidth="1"/>
    <col min="10245" max="10250" width="11.42578125" customWidth="1"/>
    <col min="10251" max="10251" width="7.28515625" customWidth="1"/>
    <col min="10252" max="10252" width="11.140625" customWidth="1"/>
    <col min="10253" max="10253" width="8.28515625" customWidth="1"/>
    <col min="10254" max="10254" width="9.7109375" customWidth="1"/>
    <col min="10255" max="10255" width="6.42578125" customWidth="1"/>
    <col min="10256" max="10256" width="6.7109375" customWidth="1"/>
    <col min="10257" max="10257" width="8.140625" customWidth="1"/>
    <col min="10260" max="10260" width="9.28515625" customWidth="1"/>
    <col min="10261" max="10261" width="11.42578125" customWidth="1"/>
    <col min="10263" max="10263" width="11.28515625" customWidth="1"/>
    <col min="10264" max="10264" width="9.7109375" customWidth="1"/>
    <col min="10265" max="10265" width="9.5703125" customWidth="1"/>
    <col min="10266" max="10266" width="8" customWidth="1"/>
    <col min="10267" max="10267" width="9.28515625" customWidth="1"/>
    <col min="10268" max="10268" width="10.140625" customWidth="1"/>
    <col min="10269" max="10269" width="8.42578125" customWidth="1"/>
    <col min="10270" max="10270" width="11.7109375" customWidth="1"/>
    <col min="10271" max="10271" width="13.140625" customWidth="1"/>
    <col min="10272" max="10272" width="10.28515625" customWidth="1"/>
    <col min="10273" max="10273" width="9.7109375" customWidth="1"/>
    <col min="10274" max="10274" width="11.42578125" customWidth="1"/>
    <col min="10275" max="10275" width="10.85546875" customWidth="1"/>
    <col min="10276" max="10276" width="10.140625" customWidth="1"/>
    <col min="10277" max="10277" width="5.5703125" customWidth="1"/>
    <col min="10499" max="10499" width="4" customWidth="1"/>
    <col min="10500" max="10500" width="39.140625" customWidth="1"/>
    <col min="10501" max="10506" width="11.42578125" customWidth="1"/>
    <col min="10507" max="10507" width="7.28515625" customWidth="1"/>
    <col min="10508" max="10508" width="11.140625" customWidth="1"/>
    <col min="10509" max="10509" width="8.28515625" customWidth="1"/>
    <col min="10510" max="10510" width="9.7109375" customWidth="1"/>
    <col min="10511" max="10511" width="6.42578125" customWidth="1"/>
    <col min="10512" max="10512" width="6.7109375" customWidth="1"/>
    <col min="10513" max="10513" width="8.140625" customWidth="1"/>
    <col min="10516" max="10516" width="9.28515625" customWidth="1"/>
    <col min="10517" max="10517" width="11.42578125" customWidth="1"/>
    <col min="10519" max="10519" width="11.28515625" customWidth="1"/>
    <col min="10520" max="10520" width="9.7109375" customWidth="1"/>
    <col min="10521" max="10521" width="9.5703125" customWidth="1"/>
    <col min="10522" max="10522" width="8" customWidth="1"/>
    <col min="10523" max="10523" width="9.28515625" customWidth="1"/>
    <col min="10524" max="10524" width="10.140625" customWidth="1"/>
    <col min="10525" max="10525" width="8.42578125" customWidth="1"/>
    <col min="10526" max="10526" width="11.7109375" customWidth="1"/>
    <col min="10527" max="10527" width="13.140625" customWidth="1"/>
    <col min="10528" max="10528" width="10.28515625" customWidth="1"/>
    <col min="10529" max="10529" width="9.7109375" customWidth="1"/>
    <col min="10530" max="10530" width="11.42578125" customWidth="1"/>
    <col min="10531" max="10531" width="10.85546875" customWidth="1"/>
    <col min="10532" max="10532" width="10.140625" customWidth="1"/>
    <col min="10533" max="10533" width="5.5703125" customWidth="1"/>
    <col min="10755" max="10755" width="4" customWidth="1"/>
    <col min="10756" max="10756" width="39.140625" customWidth="1"/>
    <col min="10757" max="10762" width="11.42578125" customWidth="1"/>
    <col min="10763" max="10763" width="7.28515625" customWidth="1"/>
    <col min="10764" max="10764" width="11.140625" customWidth="1"/>
    <col min="10765" max="10765" width="8.28515625" customWidth="1"/>
    <col min="10766" max="10766" width="9.7109375" customWidth="1"/>
    <col min="10767" max="10767" width="6.42578125" customWidth="1"/>
    <col min="10768" max="10768" width="6.7109375" customWidth="1"/>
    <col min="10769" max="10769" width="8.140625" customWidth="1"/>
    <col min="10772" max="10772" width="9.28515625" customWidth="1"/>
    <col min="10773" max="10773" width="11.42578125" customWidth="1"/>
    <col min="10775" max="10775" width="11.28515625" customWidth="1"/>
    <col min="10776" max="10776" width="9.7109375" customWidth="1"/>
    <col min="10777" max="10777" width="9.5703125" customWidth="1"/>
    <col min="10778" max="10778" width="8" customWidth="1"/>
    <col min="10779" max="10779" width="9.28515625" customWidth="1"/>
    <col min="10780" max="10780" width="10.140625" customWidth="1"/>
    <col min="10781" max="10781" width="8.42578125" customWidth="1"/>
    <col min="10782" max="10782" width="11.7109375" customWidth="1"/>
    <col min="10783" max="10783" width="13.140625" customWidth="1"/>
    <col min="10784" max="10784" width="10.28515625" customWidth="1"/>
    <col min="10785" max="10785" width="9.7109375" customWidth="1"/>
    <col min="10786" max="10786" width="11.42578125" customWidth="1"/>
    <col min="10787" max="10787" width="10.85546875" customWidth="1"/>
    <col min="10788" max="10788" width="10.140625" customWidth="1"/>
    <col min="10789" max="10789" width="5.5703125" customWidth="1"/>
    <col min="11011" max="11011" width="4" customWidth="1"/>
    <col min="11012" max="11012" width="39.140625" customWidth="1"/>
    <col min="11013" max="11018" width="11.42578125" customWidth="1"/>
    <col min="11019" max="11019" width="7.28515625" customWidth="1"/>
    <col min="11020" max="11020" width="11.140625" customWidth="1"/>
    <col min="11021" max="11021" width="8.28515625" customWidth="1"/>
    <col min="11022" max="11022" width="9.7109375" customWidth="1"/>
    <col min="11023" max="11023" width="6.42578125" customWidth="1"/>
    <col min="11024" max="11024" width="6.7109375" customWidth="1"/>
    <col min="11025" max="11025" width="8.140625" customWidth="1"/>
    <col min="11028" max="11028" width="9.28515625" customWidth="1"/>
    <col min="11029" max="11029" width="11.42578125" customWidth="1"/>
    <col min="11031" max="11031" width="11.28515625" customWidth="1"/>
    <col min="11032" max="11032" width="9.7109375" customWidth="1"/>
    <col min="11033" max="11033" width="9.5703125" customWidth="1"/>
    <col min="11034" max="11034" width="8" customWidth="1"/>
    <col min="11035" max="11035" width="9.28515625" customWidth="1"/>
    <col min="11036" max="11036" width="10.140625" customWidth="1"/>
    <col min="11037" max="11037" width="8.42578125" customWidth="1"/>
    <col min="11038" max="11038" width="11.7109375" customWidth="1"/>
    <col min="11039" max="11039" width="13.140625" customWidth="1"/>
    <col min="11040" max="11040" width="10.28515625" customWidth="1"/>
    <col min="11041" max="11041" width="9.7109375" customWidth="1"/>
    <col min="11042" max="11042" width="11.42578125" customWidth="1"/>
    <col min="11043" max="11043" width="10.85546875" customWidth="1"/>
    <col min="11044" max="11044" width="10.140625" customWidth="1"/>
    <col min="11045" max="11045" width="5.5703125" customWidth="1"/>
    <col min="11267" max="11267" width="4" customWidth="1"/>
    <col min="11268" max="11268" width="39.140625" customWidth="1"/>
    <col min="11269" max="11274" width="11.42578125" customWidth="1"/>
    <col min="11275" max="11275" width="7.28515625" customWidth="1"/>
    <col min="11276" max="11276" width="11.140625" customWidth="1"/>
    <col min="11277" max="11277" width="8.28515625" customWidth="1"/>
    <col min="11278" max="11278" width="9.7109375" customWidth="1"/>
    <col min="11279" max="11279" width="6.42578125" customWidth="1"/>
    <col min="11280" max="11280" width="6.7109375" customWidth="1"/>
    <col min="11281" max="11281" width="8.140625" customWidth="1"/>
    <col min="11284" max="11284" width="9.28515625" customWidth="1"/>
    <col min="11285" max="11285" width="11.42578125" customWidth="1"/>
    <col min="11287" max="11287" width="11.28515625" customWidth="1"/>
    <col min="11288" max="11288" width="9.7109375" customWidth="1"/>
    <col min="11289" max="11289" width="9.5703125" customWidth="1"/>
    <col min="11290" max="11290" width="8" customWidth="1"/>
    <col min="11291" max="11291" width="9.28515625" customWidth="1"/>
    <col min="11292" max="11292" width="10.140625" customWidth="1"/>
    <col min="11293" max="11293" width="8.42578125" customWidth="1"/>
    <col min="11294" max="11294" width="11.7109375" customWidth="1"/>
    <col min="11295" max="11295" width="13.140625" customWidth="1"/>
    <col min="11296" max="11296" width="10.28515625" customWidth="1"/>
    <col min="11297" max="11297" width="9.7109375" customWidth="1"/>
    <col min="11298" max="11298" width="11.42578125" customWidth="1"/>
    <col min="11299" max="11299" width="10.85546875" customWidth="1"/>
    <col min="11300" max="11300" width="10.140625" customWidth="1"/>
    <col min="11301" max="11301" width="5.5703125" customWidth="1"/>
    <col min="11523" max="11523" width="4" customWidth="1"/>
    <col min="11524" max="11524" width="39.140625" customWidth="1"/>
    <col min="11525" max="11530" width="11.42578125" customWidth="1"/>
    <col min="11531" max="11531" width="7.28515625" customWidth="1"/>
    <col min="11532" max="11532" width="11.140625" customWidth="1"/>
    <col min="11533" max="11533" width="8.28515625" customWidth="1"/>
    <col min="11534" max="11534" width="9.7109375" customWidth="1"/>
    <col min="11535" max="11535" width="6.42578125" customWidth="1"/>
    <col min="11536" max="11536" width="6.7109375" customWidth="1"/>
    <col min="11537" max="11537" width="8.140625" customWidth="1"/>
    <col min="11540" max="11540" width="9.28515625" customWidth="1"/>
    <col min="11541" max="11541" width="11.42578125" customWidth="1"/>
    <col min="11543" max="11543" width="11.28515625" customWidth="1"/>
    <col min="11544" max="11544" width="9.7109375" customWidth="1"/>
    <col min="11545" max="11545" width="9.5703125" customWidth="1"/>
    <col min="11546" max="11546" width="8" customWidth="1"/>
    <col min="11547" max="11547" width="9.28515625" customWidth="1"/>
    <col min="11548" max="11548" width="10.140625" customWidth="1"/>
    <col min="11549" max="11549" width="8.42578125" customWidth="1"/>
    <col min="11550" max="11550" width="11.7109375" customWidth="1"/>
    <col min="11551" max="11551" width="13.140625" customWidth="1"/>
    <col min="11552" max="11552" width="10.28515625" customWidth="1"/>
    <col min="11553" max="11553" width="9.7109375" customWidth="1"/>
    <col min="11554" max="11554" width="11.42578125" customWidth="1"/>
    <col min="11555" max="11555" width="10.85546875" customWidth="1"/>
    <col min="11556" max="11556" width="10.140625" customWidth="1"/>
    <col min="11557" max="11557" width="5.5703125" customWidth="1"/>
    <col min="11779" max="11779" width="4" customWidth="1"/>
    <col min="11780" max="11780" width="39.140625" customWidth="1"/>
    <col min="11781" max="11786" width="11.42578125" customWidth="1"/>
    <col min="11787" max="11787" width="7.28515625" customWidth="1"/>
    <col min="11788" max="11788" width="11.140625" customWidth="1"/>
    <col min="11789" max="11789" width="8.28515625" customWidth="1"/>
    <col min="11790" max="11790" width="9.7109375" customWidth="1"/>
    <col min="11791" max="11791" width="6.42578125" customWidth="1"/>
    <col min="11792" max="11792" width="6.7109375" customWidth="1"/>
    <col min="11793" max="11793" width="8.140625" customWidth="1"/>
    <col min="11796" max="11796" width="9.28515625" customWidth="1"/>
    <col min="11797" max="11797" width="11.42578125" customWidth="1"/>
    <col min="11799" max="11799" width="11.28515625" customWidth="1"/>
    <col min="11800" max="11800" width="9.7109375" customWidth="1"/>
    <col min="11801" max="11801" width="9.5703125" customWidth="1"/>
    <col min="11802" max="11802" width="8" customWidth="1"/>
    <col min="11803" max="11803" width="9.28515625" customWidth="1"/>
    <col min="11804" max="11804" width="10.140625" customWidth="1"/>
    <col min="11805" max="11805" width="8.42578125" customWidth="1"/>
    <col min="11806" max="11806" width="11.7109375" customWidth="1"/>
    <col min="11807" max="11807" width="13.140625" customWidth="1"/>
    <col min="11808" max="11808" width="10.28515625" customWidth="1"/>
    <col min="11809" max="11809" width="9.7109375" customWidth="1"/>
    <col min="11810" max="11810" width="11.42578125" customWidth="1"/>
    <col min="11811" max="11811" width="10.85546875" customWidth="1"/>
    <col min="11812" max="11812" width="10.140625" customWidth="1"/>
    <col min="11813" max="11813" width="5.5703125" customWidth="1"/>
    <col min="12035" max="12035" width="4" customWidth="1"/>
    <col min="12036" max="12036" width="39.140625" customWidth="1"/>
    <col min="12037" max="12042" width="11.42578125" customWidth="1"/>
    <col min="12043" max="12043" width="7.28515625" customWidth="1"/>
    <col min="12044" max="12044" width="11.140625" customWidth="1"/>
    <col min="12045" max="12045" width="8.28515625" customWidth="1"/>
    <col min="12046" max="12046" width="9.7109375" customWidth="1"/>
    <col min="12047" max="12047" width="6.42578125" customWidth="1"/>
    <col min="12048" max="12048" width="6.7109375" customWidth="1"/>
    <col min="12049" max="12049" width="8.140625" customWidth="1"/>
    <col min="12052" max="12052" width="9.28515625" customWidth="1"/>
    <col min="12053" max="12053" width="11.42578125" customWidth="1"/>
    <col min="12055" max="12055" width="11.28515625" customWidth="1"/>
    <col min="12056" max="12056" width="9.7109375" customWidth="1"/>
    <col min="12057" max="12057" width="9.5703125" customWidth="1"/>
    <col min="12058" max="12058" width="8" customWidth="1"/>
    <col min="12059" max="12059" width="9.28515625" customWidth="1"/>
    <col min="12060" max="12060" width="10.140625" customWidth="1"/>
    <col min="12061" max="12061" width="8.42578125" customWidth="1"/>
    <col min="12062" max="12062" width="11.7109375" customWidth="1"/>
    <col min="12063" max="12063" width="13.140625" customWidth="1"/>
    <col min="12064" max="12064" width="10.28515625" customWidth="1"/>
    <col min="12065" max="12065" width="9.7109375" customWidth="1"/>
    <col min="12066" max="12066" width="11.42578125" customWidth="1"/>
    <col min="12067" max="12067" width="10.85546875" customWidth="1"/>
    <col min="12068" max="12068" width="10.140625" customWidth="1"/>
    <col min="12069" max="12069" width="5.5703125" customWidth="1"/>
    <col min="12291" max="12291" width="4" customWidth="1"/>
    <col min="12292" max="12292" width="39.140625" customWidth="1"/>
    <col min="12293" max="12298" width="11.42578125" customWidth="1"/>
    <col min="12299" max="12299" width="7.28515625" customWidth="1"/>
    <col min="12300" max="12300" width="11.140625" customWidth="1"/>
    <col min="12301" max="12301" width="8.28515625" customWidth="1"/>
    <col min="12302" max="12302" width="9.7109375" customWidth="1"/>
    <col min="12303" max="12303" width="6.42578125" customWidth="1"/>
    <col min="12304" max="12304" width="6.7109375" customWidth="1"/>
    <col min="12305" max="12305" width="8.140625" customWidth="1"/>
    <col min="12308" max="12308" width="9.28515625" customWidth="1"/>
    <col min="12309" max="12309" width="11.42578125" customWidth="1"/>
    <col min="12311" max="12311" width="11.28515625" customWidth="1"/>
    <col min="12312" max="12312" width="9.7109375" customWidth="1"/>
    <col min="12313" max="12313" width="9.5703125" customWidth="1"/>
    <col min="12314" max="12314" width="8" customWidth="1"/>
    <col min="12315" max="12315" width="9.28515625" customWidth="1"/>
    <col min="12316" max="12316" width="10.140625" customWidth="1"/>
    <col min="12317" max="12317" width="8.42578125" customWidth="1"/>
    <col min="12318" max="12318" width="11.7109375" customWidth="1"/>
    <col min="12319" max="12319" width="13.140625" customWidth="1"/>
    <col min="12320" max="12320" width="10.28515625" customWidth="1"/>
    <col min="12321" max="12321" width="9.7109375" customWidth="1"/>
    <col min="12322" max="12322" width="11.42578125" customWidth="1"/>
    <col min="12323" max="12323" width="10.85546875" customWidth="1"/>
    <col min="12324" max="12324" width="10.140625" customWidth="1"/>
    <col min="12325" max="12325" width="5.5703125" customWidth="1"/>
    <col min="12547" max="12547" width="4" customWidth="1"/>
    <col min="12548" max="12548" width="39.140625" customWidth="1"/>
    <col min="12549" max="12554" width="11.42578125" customWidth="1"/>
    <col min="12555" max="12555" width="7.28515625" customWidth="1"/>
    <col min="12556" max="12556" width="11.140625" customWidth="1"/>
    <col min="12557" max="12557" width="8.28515625" customWidth="1"/>
    <col min="12558" max="12558" width="9.7109375" customWidth="1"/>
    <col min="12559" max="12559" width="6.42578125" customWidth="1"/>
    <col min="12560" max="12560" width="6.7109375" customWidth="1"/>
    <col min="12561" max="12561" width="8.140625" customWidth="1"/>
    <col min="12564" max="12564" width="9.28515625" customWidth="1"/>
    <col min="12565" max="12565" width="11.42578125" customWidth="1"/>
    <col min="12567" max="12567" width="11.28515625" customWidth="1"/>
    <col min="12568" max="12568" width="9.7109375" customWidth="1"/>
    <col min="12569" max="12569" width="9.5703125" customWidth="1"/>
    <col min="12570" max="12570" width="8" customWidth="1"/>
    <col min="12571" max="12571" width="9.28515625" customWidth="1"/>
    <col min="12572" max="12572" width="10.140625" customWidth="1"/>
    <col min="12573" max="12573" width="8.42578125" customWidth="1"/>
    <col min="12574" max="12574" width="11.7109375" customWidth="1"/>
    <col min="12575" max="12575" width="13.140625" customWidth="1"/>
    <col min="12576" max="12576" width="10.28515625" customWidth="1"/>
    <col min="12577" max="12577" width="9.7109375" customWidth="1"/>
    <col min="12578" max="12578" width="11.42578125" customWidth="1"/>
    <col min="12579" max="12579" width="10.85546875" customWidth="1"/>
    <col min="12580" max="12580" width="10.140625" customWidth="1"/>
    <col min="12581" max="12581" width="5.5703125" customWidth="1"/>
    <col min="12803" max="12803" width="4" customWidth="1"/>
    <col min="12804" max="12804" width="39.140625" customWidth="1"/>
    <col min="12805" max="12810" width="11.42578125" customWidth="1"/>
    <col min="12811" max="12811" width="7.28515625" customWidth="1"/>
    <col min="12812" max="12812" width="11.140625" customWidth="1"/>
    <col min="12813" max="12813" width="8.28515625" customWidth="1"/>
    <col min="12814" max="12814" width="9.7109375" customWidth="1"/>
    <col min="12815" max="12815" width="6.42578125" customWidth="1"/>
    <col min="12816" max="12816" width="6.7109375" customWidth="1"/>
    <col min="12817" max="12817" width="8.140625" customWidth="1"/>
    <col min="12820" max="12820" width="9.28515625" customWidth="1"/>
    <col min="12821" max="12821" width="11.42578125" customWidth="1"/>
    <col min="12823" max="12823" width="11.28515625" customWidth="1"/>
    <col min="12824" max="12824" width="9.7109375" customWidth="1"/>
    <col min="12825" max="12825" width="9.5703125" customWidth="1"/>
    <col min="12826" max="12826" width="8" customWidth="1"/>
    <col min="12827" max="12827" width="9.28515625" customWidth="1"/>
    <col min="12828" max="12828" width="10.140625" customWidth="1"/>
    <col min="12829" max="12829" width="8.42578125" customWidth="1"/>
    <col min="12830" max="12830" width="11.7109375" customWidth="1"/>
    <col min="12831" max="12831" width="13.140625" customWidth="1"/>
    <col min="12832" max="12832" width="10.28515625" customWidth="1"/>
    <col min="12833" max="12833" width="9.7109375" customWidth="1"/>
    <col min="12834" max="12834" width="11.42578125" customWidth="1"/>
    <col min="12835" max="12835" width="10.85546875" customWidth="1"/>
    <col min="12836" max="12836" width="10.140625" customWidth="1"/>
    <col min="12837" max="12837" width="5.5703125" customWidth="1"/>
    <col min="13059" max="13059" width="4" customWidth="1"/>
    <col min="13060" max="13060" width="39.140625" customWidth="1"/>
    <col min="13061" max="13066" width="11.42578125" customWidth="1"/>
    <col min="13067" max="13067" width="7.28515625" customWidth="1"/>
    <col min="13068" max="13068" width="11.140625" customWidth="1"/>
    <col min="13069" max="13069" width="8.28515625" customWidth="1"/>
    <col min="13070" max="13070" width="9.7109375" customWidth="1"/>
    <col min="13071" max="13071" width="6.42578125" customWidth="1"/>
    <col min="13072" max="13072" width="6.7109375" customWidth="1"/>
    <col min="13073" max="13073" width="8.140625" customWidth="1"/>
    <col min="13076" max="13076" width="9.28515625" customWidth="1"/>
    <col min="13077" max="13077" width="11.42578125" customWidth="1"/>
    <col min="13079" max="13079" width="11.28515625" customWidth="1"/>
    <col min="13080" max="13080" width="9.7109375" customWidth="1"/>
    <col min="13081" max="13081" width="9.5703125" customWidth="1"/>
    <col min="13082" max="13082" width="8" customWidth="1"/>
    <col min="13083" max="13083" width="9.28515625" customWidth="1"/>
    <col min="13084" max="13084" width="10.140625" customWidth="1"/>
    <col min="13085" max="13085" width="8.42578125" customWidth="1"/>
    <col min="13086" max="13086" width="11.7109375" customWidth="1"/>
    <col min="13087" max="13087" width="13.140625" customWidth="1"/>
    <col min="13088" max="13088" width="10.28515625" customWidth="1"/>
    <col min="13089" max="13089" width="9.7109375" customWidth="1"/>
    <col min="13090" max="13090" width="11.42578125" customWidth="1"/>
    <col min="13091" max="13091" width="10.85546875" customWidth="1"/>
    <col min="13092" max="13092" width="10.140625" customWidth="1"/>
    <col min="13093" max="13093" width="5.5703125" customWidth="1"/>
    <col min="13315" max="13315" width="4" customWidth="1"/>
    <col min="13316" max="13316" width="39.140625" customWidth="1"/>
    <col min="13317" max="13322" width="11.42578125" customWidth="1"/>
    <col min="13323" max="13323" width="7.28515625" customWidth="1"/>
    <col min="13324" max="13324" width="11.140625" customWidth="1"/>
    <col min="13325" max="13325" width="8.28515625" customWidth="1"/>
    <col min="13326" max="13326" width="9.7109375" customWidth="1"/>
    <col min="13327" max="13327" width="6.42578125" customWidth="1"/>
    <col min="13328" max="13328" width="6.7109375" customWidth="1"/>
    <col min="13329" max="13329" width="8.140625" customWidth="1"/>
    <col min="13332" max="13332" width="9.28515625" customWidth="1"/>
    <col min="13333" max="13333" width="11.42578125" customWidth="1"/>
    <col min="13335" max="13335" width="11.28515625" customWidth="1"/>
    <col min="13336" max="13336" width="9.7109375" customWidth="1"/>
    <col min="13337" max="13337" width="9.5703125" customWidth="1"/>
    <col min="13338" max="13338" width="8" customWidth="1"/>
    <col min="13339" max="13339" width="9.28515625" customWidth="1"/>
    <col min="13340" max="13340" width="10.140625" customWidth="1"/>
    <col min="13341" max="13341" width="8.42578125" customWidth="1"/>
    <col min="13342" max="13342" width="11.7109375" customWidth="1"/>
    <col min="13343" max="13343" width="13.140625" customWidth="1"/>
    <col min="13344" max="13344" width="10.28515625" customWidth="1"/>
    <col min="13345" max="13345" width="9.7109375" customWidth="1"/>
    <col min="13346" max="13346" width="11.42578125" customWidth="1"/>
    <col min="13347" max="13347" width="10.85546875" customWidth="1"/>
    <col min="13348" max="13348" width="10.140625" customWidth="1"/>
    <col min="13349" max="13349" width="5.5703125" customWidth="1"/>
    <col min="13571" max="13571" width="4" customWidth="1"/>
    <col min="13572" max="13572" width="39.140625" customWidth="1"/>
    <col min="13573" max="13578" width="11.42578125" customWidth="1"/>
    <col min="13579" max="13579" width="7.28515625" customWidth="1"/>
    <col min="13580" max="13580" width="11.140625" customWidth="1"/>
    <col min="13581" max="13581" width="8.28515625" customWidth="1"/>
    <col min="13582" max="13582" width="9.7109375" customWidth="1"/>
    <col min="13583" max="13583" width="6.42578125" customWidth="1"/>
    <col min="13584" max="13584" width="6.7109375" customWidth="1"/>
    <col min="13585" max="13585" width="8.140625" customWidth="1"/>
    <col min="13588" max="13588" width="9.28515625" customWidth="1"/>
    <col min="13589" max="13589" width="11.42578125" customWidth="1"/>
    <col min="13591" max="13591" width="11.28515625" customWidth="1"/>
    <col min="13592" max="13592" width="9.7109375" customWidth="1"/>
    <col min="13593" max="13593" width="9.5703125" customWidth="1"/>
    <col min="13594" max="13594" width="8" customWidth="1"/>
    <col min="13595" max="13595" width="9.28515625" customWidth="1"/>
    <col min="13596" max="13596" width="10.140625" customWidth="1"/>
    <col min="13597" max="13597" width="8.42578125" customWidth="1"/>
    <col min="13598" max="13598" width="11.7109375" customWidth="1"/>
    <col min="13599" max="13599" width="13.140625" customWidth="1"/>
    <col min="13600" max="13600" width="10.28515625" customWidth="1"/>
    <col min="13601" max="13601" width="9.7109375" customWidth="1"/>
    <col min="13602" max="13602" width="11.42578125" customWidth="1"/>
    <col min="13603" max="13603" width="10.85546875" customWidth="1"/>
    <col min="13604" max="13604" width="10.140625" customWidth="1"/>
    <col min="13605" max="13605" width="5.5703125" customWidth="1"/>
    <col min="13827" max="13827" width="4" customWidth="1"/>
    <col min="13828" max="13828" width="39.140625" customWidth="1"/>
    <col min="13829" max="13834" width="11.42578125" customWidth="1"/>
    <col min="13835" max="13835" width="7.28515625" customWidth="1"/>
    <col min="13836" max="13836" width="11.140625" customWidth="1"/>
    <col min="13837" max="13837" width="8.28515625" customWidth="1"/>
    <col min="13838" max="13838" width="9.7109375" customWidth="1"/>
    <col min="13839" max="13839" width="6.42578125" customWidth="1"/>
    <col min="13840" max="13840" width="6.7109375" customWidth="1"/>
    <col min="13841" max="13841" width="8.140625" customWidth="1"/>
    <col min="13844" max="13844" width="9.28515625" customWidth="1"/>
    <col min="13845" max="13845" width="11.42578125" customWidth="1"/>
    <col min="13847" max="13847" width="11.28515625" customWidth="1"/>
    <col min="13848" max="13848" width="9.7109375" customWidth="1"/>
    <col min="13849" max="13849" width="9.5703125" customWidth="1"/>
    <col min="13850" max="13850" width="8" customWidth="1"/>
    <col min="13851" max="13851" width="9.28515625" customWidth="1"/>
    <col min="13852" max="13852" width="10.140625" customWidth="1"/>
    <col min="13853" max="13853" width="8.42578125" customWidth="1"/>
    <col min="13854" max="13854" width="11.7109375" customWidth="1"/>
    <col min="13855" max="13855" width="13.140625" customWidth="1"/>
    <col min="13856" max="13856" width="10.28515625" customWidth="1"/>
    <col min="13857" max="13857" width="9.7109375" customWidth="1"/>
    <col min="13858" max="13858" width="11.42578125" customWidth="1"/>
    <col min="13859" max="13859" width="10.85546875" customWidth="1"/>
    <col min="13860" max="13860" width="10.140625" customWidth="1"/>
    <col min="13861" max="13861" width="5.5703125" customWidth="1"/>
    <col min="14083" max="14083" width="4" customWidth="1"/>
    <col min="14084" max="14084" width="39.140625" customWidth="1"/>
    <col min="14085" max="14090" width="11.42578125" customWidth="1"/>
    <col min="14091" max="14091" width="7.28515625" customWidth="1"/>
    <col min="14092" max="14092" width="11.140625" customWidth="1"/>
    <col min="14093" max="14093" width="8.28515625" customWidth="1"/>
    <col min="14094" max="14094" width="9.7109375" customWidth="1"/>
    <col min="14095" max="14095" width="6.42578125" customWidth="1"/>
    <col min="14096" max="14096" width="6.7109375" customWidth="1"/>
    <col min="14097" max="14097" width="8.140625" customWidth="1"/>
    <col min="14100" max="14100" width="9.28515625" customWidth="1"/>
    <col min="14101" max="14101" width="11.42578125" customWidth="1"/>
    <col min="14103" max="14103" width="11.28515625" customWidth="1"/>
    <col min="14104" max="14104" width="9.7109375" customWidth="1"/>
    <col min="14105" max="14105" width="9.5703125" customWidth="1"/>
    <col min="14106" max="14106" width="8" customWidth="1"/>
    <col min="14107" max="14107" width="9.28515625" customWidth="1"/>
    <col min="14108" max="14108" width="10.140625" customWidth="1"/>
    <col min="14109" max="14109" width="8.42578125" customWidth="1"/>
    <col min="14110" max="14110" width="11.7109375" customWidth="1"/>
    <col min="14111" max="14111" width="13.140625" customWidth="1"/>
    <col min="14112" max="14112" width="10.28515625" customWidth="1"/>
    <col min="14113" max="14113" width="9.7109375" customWidth="1"/>
    <col min="14114" max="14114" width="11.42578125" customWidth="1"/>
    <col min="14115" max="14115" width="10.85546875" customWidth="1"/>
    <col min="14116" max="14116" width="10.140625" customWidth="1"/>
    <col min="14117" max="14117" width="5.5703125" customWidth="1"/>
    <col min="14339" max="14339" width="4" customWidth="1"/>
    <col min="14340" max="14340" width="39.140625" customWidth="1"/>
    <col min="14341" max="14346" width="11.42578125" customWidth="1"/>
    <col min="14347" max="14347" width="7.28515625" customWidth="1"/>
    <col min="14348" max="14348" width="11.140625" customWidth="1"/>
    <col min="14349" max="14349" width="8.28515625" customWidth="1"/>
    <col min="14350" max="14350" width="9.7109375" customWidth="1"/>
    <col min="14351" max="14351" width="6.42578125" customWidth="1"/>
    <col min="14352" max="14352" width="6.7109375" customWidth="1"/>
    <col min="14353" max="14353" width="8.140625" customWidth="1"/>
    <col min="14356" max="14356" width="9.28515625" customWidth="1"/>
    <col min="14357" max="14357" width="11.42578125" customWidth="1"/>
    <col min="14359" max="14359" width="11.28515625" customWidth="1"/>
    <col min="14360" max="14360" width="9.7109375" customWidth="1"/>
    <col min="14361" max="14361" width="9.5703125" customWidth="1"/>
    <col min="14362" max="14362" width="8" customWidth="1"/>
    <col min="14363" max="14363" width="9.28515625" customWidth="1"/>
    <col min="14364" max="14364" width="10.140625" customWidth="1"/>
    <col min="14365" max="14365" width="8.42578125" customWidth="1"/>
    <col min="14366" max="14366" width="11.7109375" customWidth="1"/>
    <col min="14367" max="14367" width="13.140625" customWidth="1"/>
    <col min="14368" max="14368" width="10.28515625" customWidth="1"/>
    <col min="14369" max="14369" width="9.7109375" customWidth="1"/>
    <col min="14370" max="14370" width="11.42578125" customWidth="1"/>
    <col min="14371" max="14371" width="10.85546875" customWidth="1"/>
    <col min="14372" max="14372" width="10.140625" customWidth="1"/>
    <col min="14373" max="14373" width="5.5703125" customWidth="1"/>
    <col min="14595" max="14595" width="4" customWidth="1"/>
    <col min="14596" max="14596" width="39.140625" customWidth="1"/>
    <col min="14597" max="14602" width="11.42578125" customWidth="1"/>
    <col min="14603" max="14603" width="7.28515625" customWidth="1"/>
    <col min="14604" max="14604" width="11.140625" customWidth="1"/>
    <col min="14605" max="14605" width="8.28515625" customWidth="1"/>
    <col min="14606" max="14606" width="9.7109375" customWidth="1"/>
    <col min="14607" max="14607" width="6.42578125" customWidth="1"/>
    <col min="14608" max="14608" width="6.7109375" customWidth="1"/>
    <col min="14609" max="14609" width="8.140625" customWidth="1"/>
    <col min="14612" max="14612" width="9.28515625" customWidth="1"/>
    <col min="14613" max="14613" width="11.42578125" customWidth="1"/>
    <col min="14615" max="14615" width="11.28515625" customWidth="1"/>
    <col min="14616" max="14616" width="9.7109375" customWidth="1"/>
    <col min="14617" max="14617" width="9.5703125" customWidth="1"/>
    <col min="14618" max="14618" width="8" customWidth="1"/>
    <col min="14619" max="14619" width="9.28515625" customWidth="1"/>
    <col min="14620" max="14620" width="10.140625" customWidth="1"/>
    <col min="14621" max="14621" width="8.42578125" customWidth="1"/>
    <col min="14622" max="14622" width="11.7109375" customWidth="1"/>
    <col min="14623" max="14623" width="13.140625" customWidth="1"/>
    <col min="14624" max="14624" width="10.28515625" customWidth="1"/>
    <col min="14625" max="14625" width="9.7109375" customWidth="1"/>
    <col min="14626" max="14626" width="11.42578125" customWidth="1"/>
    <col min="14627" max="14627" width="10.85546875" customWidth="1"/>
    <col min="14628" max="14628" width="10.140625" customWidth="1"/>
    <col min="14629" max="14629" width="5.5703125" customWidth="1"/>
    <col min="14851" max="14851" width="4" customWidth="1"/>
    <col min="14852" max="14852" width="39.140625" customWidth="1"/>
    <col min="14853" max="14858" width="11.42578125" customWidth="1"/>
    <col min="14859" max="14859" width="7.28515625" customWidth="1"/>
    <col min="14860" max="14860" width="11.140625" customWidth="1"/>
    <col min="14861" max="14861" width="8.28515625" customWidth="1"/>
    <col min="14862" max="14862" width="9.7109375" customWidth="1"/>
    <col min="14863" max="14863" width="6.42578125" customWidth="1"/>
    <col min="14864" max="14864" width="6.7109375" customWidth="1"/>
    <col min="14865" max="14865" width="8.140625" customWidth="1"/>
    <col min="14868" max="14868" width="9.28515625" customWidth="1"/>
    <col min="14869" max="14869" width="11.42578125" customWidth="1"/>
    <col min="14871" max="14871" width="11.28515625" customWidth="1"/>
    <col min="14872" max="14872" width="9.7109375" customWidth="1"/>
    <col min="14873" max="14873" width="9.5703125" customWidth="1"/>
    <col min="14874" max="14874" width="8" customWidth="1"/>
    <col min="14875" max="14875" width="9.28515625" customWidth="1"/>
    <col min="14876" max="14876" width="10.140625" customWidth="1"/>
    <col min="14877" max="14877" width="8.42578125" customWidth="1"/>
    <col min="14878" max="14878" width="11.7109375" customWidth="1"/>
    <col min="14879" max="14879" width="13.140625" customWidth="1"/>
    <col min="14880" max="14880" width="10.28515625" customWidth="1"/>
    <col min="14881" max="14881" width="9.7109375" customWidth="1"/>
    <col min="14882" max="14882" width="11.42578125" customWidth="1"/>
    <col min="14883" max="14883" width="10.85546875" customWidth="1"/>
    <col min="14884" max="14884" width="10.140625" customWidth="1"/>
    <col min="14885" max="14885" width="5.5703125" customWidth="1"/>
    <col min="15107" max="15107" width="4" customWidth="1"/>
    <col min="15108" max="15108" width="39.140625" customWidth="1"/>
    <col min="15109" max="15114" width="11.42578125" customWidth="1"/>
    <col min="15115" max="15115" width="7.28515625" customWidth="1"/>
    <col min="15116" max="15116" width="11.140625" customWidth="1"/>
    <col min="15117" max="15117" width="8.28515625" customWidth="1"/>
    <col min="15118" max="15118" width="9.7109375" customWidth="1"/>
    <col min="15119" max="15119" width="6.42578125" customWidth="1"/>
    <col min="15120" max="15120" width="6.7109375" customWidth="1"/>
    <col min="15121" max="15121" width="8.140625" customWidth="1"/>
    <col min="15124" max="15124" width="9.28515625" customWidth="1"/>
    <col min="15125" max="15125" width="11.42578125" customWidth="1"/>
    <col min="15127" max="15127" width="11.28515625" customWidth="1"/>
    <col min="15128" max="15128" width="9.7109375" customWidth="1"/>
    <col min="15129" max="15129" width="9.5703125" customWidth="1"/>
    <col min="15130" max="15130" width="8" customWidth="1"/>
    <col min="15131" max="15131" width="9.28515625" customWidth="1"/>
    <col min="15132" max="15132" width="10.140625" customWidth="1"/>
    <col min="15133" max="15133" width="8.42578125" customWidth="1"/>
    <col min="15134" max="15134" width="11.7109375" customWidth="1"/>
    <col min="15135" max="15135" width="13.140625" customWidth="1"/>
    <col min="15136" max="15136" width="10.28515625" customWidth="1"/>
    <col min="15137" max="15137" width="9.7109375" customWidth="1"/>
    <col min="15138" max="15138" width="11.42578125" customWidth="1"/>
    <col min="15139" max="15139" width="10.85546875" customWidth="1"/>
    <col min="15140" max="15140" width="10.140625" customWidth="1"/>
    <col min="15141" max="15141" width="5.5703125" customWidth="1"/>
    <col min="15363" max="15363" width="4" customWidth="1"/>
    <col min="15364" max="15364" width="39.140625" customWidth="1"/>
    <col min="15365" max="15370" width="11.42578125" customWidth="1"/>
    <col min="15371" max="15371" width="7.28515625" customWidth="1"/>
    <col min="15372" max="15372" width="11.140625" customWidth="1"/>
    <col min="15373" max="15373" width="8.28515625" customWidth="1"/>
    <col min="15374" max="15374" width="9.7109375" customWidth="1"/>
    <col min="15375" max="15375" width="6.42578125" customWidth="1"/>
    <col min="15376" max="15376" width="6.7109375" customWidth="1"/>
    <col min="15377" max="15377" width="8.140625" customWidth="1"/>
    <col min="15380" max="15380" width="9.28515625" customWidth="1"/>
    <col min="15381" max="15381" width="11.42578125" customWidth="1"/>
    <col min="15383" max="15383" width="11.28515625" customWidth="1"/>
    <col min="15384" max="15384" width="9.7109375" customWidth="1"/>
    <col min="15385" max="15385" width="9.5703125" customWidth="1"/>
    <col min="15386" max="15386" width="8" customWidth="1"/>
    <col min="15387" max="15387" width="9.28515625" customWidth="1"/>
    <col min="15388" max="15388" width="10.140625" customWidth="1"/>
    <col min="15389" max="15389" width="8.42578125" customWidth="1"/>
    <col min="15390" max="15390" width="11.7109375" customWidth="1"/>
    <col min="15391" max="15391" width="13.140625" customWidth="1"/>
    <col min="15392" max="15392" width="10.28515625" customWidth="1"/>
    <col min="15393" max="15393" width="9.7109375" customWidth="1"/>
    <col min="15394" max="15394" width="11.42578125" customWidth="1"/>
    <col min="15395" max="15395" width="10.85546875" customWidth="1"/>
    <col min="15396" max="15396" width="10.140625" customWidth="1"/>
    <col min="15397" max="15397" width="5.5703125" customWidth="1"/>
    <col min="15619" max="15619" width="4" customWidth="1"/>
    <col min="15620" max="15620" width="39.140625" customWidth="1"/>
    <col min="15621" max="15626" width="11.42578125" customWidth="1"/>
    <col min="15627" max="15627" width="7.28515625" customWidth="1"/>
    <col min="15628" max="15628" width="11.140625" customWidth="1"/>
    <col min="15629" max="15629" width="8.28515625" customWidth="1"/>
    <col min="15630" max="15630" width="9.7109375" customWidth="1"/>
    <col min="15631" max="15631" width="6.42578125" customWidth="1"/>
    <col min="15632" max="15632" width="6.7109375" customWidth="1"/>
    <col min="15633" max="15633" width="8.140625" customWidth="1"/>
    <col min="15636" max="15636" width="9.28515625" customWidth="1"/>
    <col min="15637" max="15637" width="11.42578125" customWidth="1"/>
    <col min="15639" max="15639" width="11.28515625" customWidth="1"/>
    <col min="15640" max="15640" width="9.7109375" customWidth="1"/>
    <col min="15641" max="15641" width="9.5703125" customWidth="1"/>
    <col min="15642" max="15642" width="8" customWidth="1"/>
    <col min="15643" max="15643" width="9.28515625" customWidth="1"/>
    <col min="15644" max="15644" width="10.140625" customWidth="1"/>
    <col min="15645" max="15645" width="8.42578125" customWidth="1"/>
    <col min="15646" max="15646" width="11.7109375" customWidth="1"/>
    <col min="15647" max="15647" width="13.140625" customWidth="1"/>
    <col min="15648" max="15648" width="10.28515625" customWidth="1"/>
    <col min="15649" max="15649" width="9.7109375" customWidth="1"/>
    <col min="15650" max="15650" width="11.42578125" customWidth="1"/>
    <col min="15651" max="15651" width="10.85546875" customWidth="1"/>
    <col min="15652" max="15652" width="10.140625" customWidth="1"/>
    <col min="15653" max="15653" width="5.5703125" customWidth="1"/>
    <col min="15875" max="15875" width="4" customWidth="1"/>
    <col min="15876" max="15876" width="39.140625" customWidth="1"/>
    <col min="15877" max="15882" width="11.42578125" customWidth="1"/>
    <col min="15883" max="15883" width="7.28515625" customWidth="1"/>
    <col min="15884" max="15884" width="11.140625" customWidth="1"/>
    <col min="15885" max="15885" width="8.28515625" customWidth="1"/>
    <col min="15886" max="15886" width="9.7109375" customWidth="1"/>
    <col min="15887" max="15887" width="6.42578125" customWidth="1"/>
    <col min="15888" max="15888" width="6.7109375" customWidth="1"/>
    <col min="15889" max="15889" width="8.140625" customWidth="1"/>
    <col min="15892" max="15892" width="9.28515625" customWidth="1"/>
    <col min="15893" max="15893" width="11.42578125" customWidth="1"/>
    <col min="15895" max="15895" width="11.28515625" customWidth="1"/>
    <col min="15896" max="15896" width="9.7109375" customWidth="1"/>
    <col min="15897" max="15897" width="9.5703125" customWidth="1"/>
    <col min="15898" max="15898" width="8" customWidth="1"/>
    <col min="15899" max="15899" width="9.28515625" customWidth="1"/>
    <col min="15900" max="15900" width="10.140625" customWidth="1"/>
    <col min="15901" max="15901" width="8.42578125" customWidth="1"/>
    <col min="15902" max="15902" width="11.7109375" customWidth="1"/>
    <col min="15903" max="15903" width="13.140625" customWidth="1"/>
    <col min="15904" max="15904" width="10.28515625" customWidth="1"/>
    <col min="15905" max="15905" width="9.7109375" customWidth="1"/>
    <col min="15906" max="15906" width="11.42578125" customWidth="1"/>
    <col min="15907" max="15907" width="10.85546875" customWidth="1"/>
    <col min="15908" max="15908" width="10.140625" customWidth="1"/>
    <col min="15909" max="15909" width="5.5703125" customWidth="1"/>
    <col min="16131" max="16131" width="4" customWidth="1"/>
    <col min="16132" max="16132" width="39.140625" customWidth="1"/>
    <col min="16133" max="16138" width="11.42578125" customWidth="1"/>
    <col min="16139" max="16139" width="7.28515625" customWidth="1"/>
    <col min="16140" max="16140" width="11.140625" customWidth="1"/>
    <col min="16141" max="16141" width="8.28515625" customWidth="1"/>
    <col min="16142" max="16142" width="9.7109375" customWidth="1"/>
    <col min="16143" max="16143" width="6.42578125" customWidth="1"/>
    <col min="16144" max="16144" width="6.7109375" customWidth="1"/>
    <col min="16145" max="16145" width="8.140625" customWidth="1"/>
    <col min="16148" max="16148" width="9.28515625" customWidth="1"/>
    <col min="16149" max="16149" width="11.42578125" customWidth="1"/>
    <col min="16151" max="16151" width="11.28515625" customWidth="1"/>
    <col min="16152" max="16152" width="9.7109375" customWidth="1"/>
    <col min="16153" max="16153" width="9.5703125" customWidth="1"/>
    <col min="16154" max="16154" width="8" customWidth="1"/>
    <col min="16155" max="16155" width="9.28515625" customWidth="1"/>
    <col min="16156" max="16156" width="10.140625" customWidth="1"/>
    <col min="16157" max="16157" width="8.42578125" customWidth="1"/>
    <col min="16158" max="16158" width="11.7109375" customWidth="1"/>
    <col min="16159" max="16159" width="13.140625" customWidth="1"/>
    <col min="16160" max="16160" width="10.28515625" customWidth="1"/>
    <col min="16161" max="16161" width="9.7109375" customWidth="1"/>
    <col min="16162" max="16162" width="0" hidden="1" customWidth="1"/>
    <col min="16163" max="16163" width="10.85546875" customWidth="1"/>
    <col min="16164" max="16164" width="10.140625" customWidth="1"/>
    <col min="16165" max="16165" width="5.5703125" customWidth="1"/>
  </cols>
  <sheetData>
    <row r="1" spans="1:37" ht="18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1:37" ht="18" x14ac:dyDescent="0.25">
      <c r="A2" s="78" t="s">
        <v>555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ht="18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8" x14ac:dyDescent="0.25">
      <c r="A4" s="1"/>
      <c r="B4" s="2" t="s">
        <v>567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" customHeight="1" x14ac:dyDescent="0.25">
      <c r="A5" s="79" t="s">
        <v>1</v>
      </c>
      <c r="B5" s="82" t="s">
        <v>2</v>
      </c>
      <c r="C5" s="75" t="s">
        <v>3</v>
      </c>
      <c r="D5" s="75" t="s">
        <v>4</v>
      </c>
      <c r="E5" s="75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7" t="s">
        <v>10</v>
      </c>
      <c r="K5" s="75" t="s">
        <v>11</v>
      </c>
      <c r="L5" s="75" t="s">
        <v>12</v>
      </c>
      <c r="M5" s="75" t="s">
        <v>13</v>
      </c>
      <c r="N5" s="75" t="s">
        <v>14</v>
      </c>
      <c r="O5" s="75" t="s">
        <v>15</v>
      </c>
      <c r="P5" s="75" t="s">
        <v>16</v>
      </c>
      <c r="Q5" s="75" t="s">
        <v>17</v>
      </c>
      <c r="R5" s="75" t="s">
        <v>18</v>
      </c>
      <c r="S5" s="75" t="s">
        <v>19</v>
      </c>
      <c r="T5" s="75" t="s">
        <v>20</v>
      </c>
      <c r="U5" s="75" t="s">
        <v>21</v>
      </c>
      <c r="V5" s="75" t="s">
        <v>22</v>
      </c>
      <c r="W5" s="75" t="s">
        <v>556</v>
      </c>
      <c r="X5" s="75" t="s">
        <v>23</v>
      </c>
      <c r="Y5" s="75" t="s">
        <v>24</v>
      </c>
      <c r="Z5" s="75" t="s">
        <v>25</v>
      </c>
      <c r="AA5" s="77" t="s">
        <v>522</v>
      </c>
      <c r="AB5" s="88" t="s">
        <v>526</v>
      </c>
      <c r="AC5" s="77" t="s">
        <v>521</v>
      </c>
      <c r="AD5" s="85" t="s">
        <v>570</v>
      </c>
      <c r="AE5" s="85" t="s">
        <v>571</v>
      </c>
      <c r="AF5" s="27"/>
      <c r="AG5" s="85" t="s">
        <v>564</v>
      </c>
      <c r="AH5" s="85" t="s">
        <v>525</v>
      </c>
      <c r="AI5" s="75" t="s">
        <v>26</v>
      </c>
      <c r="AJ5" s="75" t="s">
        <v>27</v>
      </c>
      <c r="AK5" s="75" t="s">
        <v>1</v>
      </c>
    </row>
    <row r="6" spans="1:37" ht="31.5" customHeight="1" x14ac:dyDescent="0.25">
      <c r="A6" s="80"/>
      <c r="B6" s="83"/>
      <c r="C6" s="75"/>
      <c r="D6" s="75"/>
      <c r="E6" s="75"/>
      <c r="F6" s="75"/>
      <c r="G6" s="75"/>
      <c r="H6" s="75"/>
      <c r="I6" s="75"/>
      <c r="J6" s="77"/>
      <c r="K6" s="75"/>
      <c r="L6" s="75"/>
      <c r="M6" s="75"/>
      <c r="N6" s="75"/>
      <c r="O6" s="75"/>
      <c r="P6" s="75"/>
      <c r="Q6" s="75"/>
      <c r="R6" s="75" t="s">
        <v>28</v>
      </c>
      <c r="S6" s="75"/>
      <c r="T6" s="75"/>
      <c r="U6" s="75"/>
      <c r="V6" s="75" t="s">
        <v>29</v>
      </c>
      <c r="W6" s="75"/>
      <c r="X6" s="75"/>
      <c r="Y6" s="75"/>
      <c r="Z6" s="75"/>
      <c r="AA6" s="77"/>
      <c r="AB6" s="89"/>
      <c r="AC6" s="77"/>
      <c r="AD6" s="86"/>
      <c r="AE6" s="86"/>
      <c r="AF6" s="28" t="s">
        <v>558</v>
      </c>
      <c r="AG6" s="86"/>
      <c r="AH6" s="86"/>
      <c r="AI6" s="75"/>
      <c r="AJ6" s="75" t="s">
        <v>30</v>
      </c>
      <c r="AK6" s="75"/>
    </row>
    <row r="7" spans="1:37" ht="18" customHeight="1" x14ac:dyDescent="0.25">
      <c r="A7" s="81"/>
      <c r="B7" s="84"/>
      <c r="C7" s="75"/>
      <c r="D7" s="75"/>
      <c r="E7" s="75"/>
      <c r="F7" s="75"/>
      <c r="G7" s="75"/>
      <c r="H7" s="75"/>
      <c r="I7" s="75"/>
      <c r="J7" s="77"/>
      <c r="K7" s="75"/>
      <c r="L7" s="75"/>
      <c r="M7" s="75"/>
      <c r="N7" s="75"/>
      <c r="O7" s="75"/>
      <c r="P7" s="75"/>
      <c r="Q7" s="75"/>
      <c r="R7" s="75" t="s">
        <v>28</v>
      </c>
      <c r="S7" s="75"/>
      <c r="T7" s="75"/>
      <c r="U7" s="75"/>
      <c r="V7" s="75" t="s">
        <v>29</v>
      </c>
      <c r="W7" s="75"/>
      <c r="X7" s="75"/>
      <c r="Y7" s="75"/>
      <c r="Z7" s="75"/>
      <c r="AA7" s="77"/>
      <c r="AB7" s="90"/>
      <c r="AC7" s="77"/>
      <c r="AD7" s="87"/>
      <c r="AE7" s="87"/>
      <c r="AF7" s="29"/>
      <c r="AG7" s="87"/>
      <c r="AH7" s="87"/>
      <c r="AI7" s="75"/>
      <c r="AJ7" s="75" t="s">
        <v>30</v>
      </c>
      <c r="AK7" s="75"/>
    </row>
    <row r="8" spans="1:37" s="40" customFormat="1" x14ac:dyDescent="0.25">
      <c r="A8" s="4" t="s">
        <v>31</v>
      </c>
      <c r="B8" s="34" t="s">
        <v>32</v>
      </c>
      <c r="C8" s="35">
        <v>1101414793</v>
      </c>
      <c r="D8" s="35" t="s">
        <v>33</v>
      </c>
      <c r="E8" s="35">
        <v>59600049</v>
      </c>
      <c r="F8" s="35">
        <v>2</v>
      </c>
      <c r="G8" s="35">
        <v>2103009882</v>
      </c>
      <c r="H8" s="36" t="s">
        <v>454</v>
      </c>
      <c r="I8" s="35">
        <v>30</v>
      </c>
      <c r="J8" s="37">
        <v>504</v>
      </c>
      <c r="K8" s="53">
        <f>ROUND((J8*8.33%),2)</f>
        <v>41.98</v>
      </c>
      <c r="L8" s="57">
        <f>ROUND((J8*11.15%),2)</f>
        <v>56.2</v>
      </c>
      <c r="M8" s="57">
        <f>ROUND((J8*0.5%),2)</f>
        <v>2.52</v>
      </c>
      <c r="N8" s="57">
        <f>ROUND((J8*0.5%),2)</f>
        <v>2.52</v>
      </c>
      <c r="O8" s="57">
        <f>SUM(L8:N8)</f>
        <v>61.240000000000009</v>
      </c>
      <c r="P8" s="37">
        <v>504</v>
      </c>
      <c r="Q8" s="38">
        <f t="shared" ref="Q8:Q70" si="0">+K8+P8</f>
        <v>545.98</v>
      </c>
      <c r="R8" s="39">
        <f t="shared" ref="R8:R70" si="1">ROUND((J8*9.35%),2)</f>
        <v>47.12</v>
      </c>
      <c r="S8" s="58"/>
      <c r="T8" s="53"/>
      <c r="U8" s="57"/>
      <c r="V8" s="57"/>
      <c r="W8" s="53"/>
      <c r="X8" s="59">
        <v>10.879999999999999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>
        <f t="shared" ref="AI8:AI71" si="2">SUM(R8:AH8)</f>
        <v>58</v>
      </c>
      <c r="AJ8" s="57">
        <f t="shared" ref="AJ8:AJ71" si="3">+Q8-AI8</f>
        <v>487.98</v>
      </c>
      <c r="AK8" s="5" t="str">
        <f t="shared" ref="AK8:AK71" si="4">+A8</f>
        <v>01</v>
      </c>
    </row>
    <row r="9" spans="1:37" s="40" customFormat="1" x14ac:dyDescent="0.25">
      <c r="A9" s="6" t="s">
        <v>34</v>
      </c>
      <c r="B9" s="41" t="s">
        <v>35</v>
      </c>
      <c r="C9" s="31">
        <v>1101891743</v>
      </c>
      <c r="D9" s="31" t="s">
        <v>33</v>
      </c>
      <c r="E9" s="31">
        <v>59600049</v>
      </c>
      <c r="F9" s="31">
        <v>2</v>
      </c>
      <c r="G9" s="31">
        <v>2900389845</v>
      </c>
      <c r="H9" s="42"/>
      <c r="I9" s="31">
        <v>30</v>
      </c>
      <c r="J9" s="60">
        <v>889.33</v>
      </c>
      <c r="K9" s="61">
        <f t="shared" ref="K9:K71" si="5">ROUND((J9*8.33%),2)</f>
        <v>74.08</v>
      </c>
      <c r="L9" s="57">
        <f t="shared" ref="L9:L71" si="6">ROUND((J9*11.15%),2)</f>
        <v>99.16</v>
      </c>
      <c r="M9" s="57">
        <f t="shared" ref="M9:M71" si="7">ROUND((J9*0.5%),2)</f>
        <v>4.45</v>
      </c>
      <c r="N9" s="61">
        <f t="shared" ref="N9:N71" si="8">ROUND((J9*0.5%),2)</f>
        <v>4.45</v>
      </c>
      <c r="O9" s="61">
        <f t="shared" ref="O9:O71" si="9">SUM(L9:N9)</f>
        <v>108.06</v>
      </c>
      <c r="P9" s="43">
        <v>889.33</v>
      </c>
      <c r="Q9" s="44">
        <f t="shared" si="0"/>
        <v>963.41000000000008</v>
      </c>
      <c r="R9" s="39">
        <f t="shared" si="1"/>
        <v>83.15</v>
      </c>
      <c r="S9" s="62"/>
      <c r="T9" s="61">
        <v>322.85000000000002</v>
      </c>
      <c r="U9" s="61"/>
      <c r="V9" s="61"/>
      <c r="W9" s="61"/>
      <c r="X9" s="59">
        <v>89.001999999999995</v>
      </c>
      <c r="Y9" s="61"/>
      <c r="Z9" s="61"/>
      <c r="AA9" s="61"/>
      <c r="AB9" s="61"/>
      <c r="AC9" s="61"/>
      <c r="AD9" s="53"/>
      <c r="AE9" s="53"/>
      <c r="AF9" s="53"/>
      <c r="AG9" s="53"/>
      <c r="AH9" s="53"/>
      <c r="AI9" s="57">
        <f t="shared" si="2"/>
        <v>495.00200000000001</v>
      </c>
      <c r="AJ9" s="57">
        <f t="shared" si="3"/>
        <v>468.40800000000007</v>
      </c>
      <c r="AK9" s="7" t="str">
        <f t="shared" si="4"/>
        <v>02</v>
      </c>
    </row>
    <row r="10" spans="1:37" s="40" customFormat="1" x14ac:dyDescent="0.25">
      <c r="A10" s="6" t="s">
        <v>36</v>
      </c>
      <c r="B10" s="41" t="s">
        <v>37</v>
      </c>
      <c r="C10" s="31">
        <v>1102409362</v>
      </c>
      <c r="D10" s="31" t="s">
        <v>33</v>
      </c>
      <c r="E10" s="31">
        <v>59600049</v>
      </c>
      <c r="F10" s="31">
        <v>2</v>
      </c>
      <c r="G10" s="31">
        <v>2103005066</v>
      </c>
      <c r="H10" s="42" t="s">
        <v>529</v>
      </c>
      <c r="I10" s="31">
        <v>30</v>
      </c>
      <c r="J10" s="45">
        <v>504</v>
      </c>
      <c r="K10" s="61">
        <f t="shared" si="5"/>
        <v>41.98</v>
      </c>
      <c r="L10" s="57">
        <f t="shared" si="6"/>
        <v>56.2</v>
      </c>
      <c r="M10" s="57">
        <f t="shared" si="7"/>
        <v>2.52</v>
      </c>
      <c r="N10" s="61">
        <f t="shared" si="8"/>
        <v>2.52</v>
      </c>
      <c r="O10" s="61">
        <f t="shared" si="9"/>
        <v>61.240000000000009</v>
      </c>
      <c r="P10" s="45">
        <v>504</v>
      </c>
      <c r="Q10" s="44">
        <f t="shared" si="0"/>
        <v>545.98</v>
      </c>
      <c r="R10" s="39">
        <f t="shared" si="1"/>
        <v>47.12</v>
      </c>
      <c r="S10" s="63"/>
      <c r="T10" s="61"/>
      <c r="U10" s="61"/>
      <c r="V10" s="61"/>
      <c r="W10" s="61"/>
      <c r="X10" s="59">
        <v>8.24</v>
      </c>
      <c r="Y10" s="61"/>
      <c r="Z10" s="61"/>
      <c r="AA10" s="61"/>
      <c r="AB10" s="61"/>
      <c r="AC10" s="61"/>
      <c r="AD10" s="53"/>
      <c r="AE10" s="53"/>
      <c r="AF10" s="53"/>
      <c r="AG10" s="53"/>
      <c r="AH10" s="53"/>
      <c r="AI10" s="57">
        <f t="shared" si="2"/>
        <v>55.36</v>
      </c>
      <c r="AJ10" s="57">
        <f t="shared" si="3"/>
        <v>490.62</v>
      </c>
      <c r="AK10" s="5" t="str">
        <f t="shared" si="4"/>
        <v>03</v>
      </c>
    </row>
    <row r="11" spans="1:37" s="40" customFormat="1" x14ac:dyDescent="0.25">
      <c r="A11" s="4" t="s">
        <v>38</v>
      </c>
      <c r="B11" s="41" t="s">
        <v>39</v>
      </c>
      <c r="C11" s="46" t="s">
        <v>40</v>
      </c>
      <c r="D11" s="46" t="s">
        <v>41</v>
      </c>
      <c r="E11" s="31" t="s">
        <v>42</v>
      </c>
      <c r="F11" s="31">
        <v>2</v>
      </c>
      <c r="G11" s="31" t="s">
        <v>43</v>
      </c>
      <c r="H11" s="42" t="s">
        <v>529</v>
      </c>
      <c r="I11" s="31" t="s">
        <v>44</v>
      </c>
      <c r="J11" s="45">
        <v>504</v>
      </c>
      <c r="K11" s="61">
        <f t="shared" si="5"/>
        <v>41.98</v>
      </c>
      <c r="L11" s="57">
        <f t="shared" si="6"/>
        <v>56.2</v>
      </c>
      <c r="M11" s="57">
        <f t="shared" si="7"/>
        <v>2.52</v>
      </c>
      <c r="N11" s="61">
        <f t="shared" si="8"/>
        <v>2.52</v>
      </c>
      <c r="O11" s="61">
        <f t="shared" si="9"/>
        <v>61.240000000000009</v>
      </c>
      <c r="P11" s="45">
        <v>504</v>
      </c>
      <c r="Q11" s="44">
        <f t="shared" si="0"/>
        <v>545.98</v>
      </c>
      <c r="R11" s="39">
        <f t="shared" si="1"/>
        <v>47.12</v>
      </c>
      <c r="S11" s="63">
        <v>57.22</v>
      </c>
      <c r="T11" s="61"/>
      <c r="U11" s="61"/>
      <c r="V11" s="61">
        <v>84.63</v>
      </c>
      <c r="W11" s="61">
        <v>84</v>
      </c>
      <c r="X11" s="59">
        <v>86.88000000000001</v>
      </c>
      <c r="Y11" s="61"/>
      <c r="Z11" s="61"/>
      <c r="AA11" s="61"/>
      <c r="AB11" s="61"/>
      <c r="AC11" s="61">
        <v>17.190000000000001</v>
      </c>
      <c r="AD11" s="53"/>
      <c r="AE11" s="53"/>
      <c r="AF11" s="53"/>
      <c r="AG11" s="53"/>
      <c r="AH11" s="53"/>
      <c r="AI11" s="57">
        <f t="shared" si="2"/>
        <v>377.04</v>
      </c>
      <c r="AJ11" s="57">
        <f t="shared" si="3"/>
        <v>168.94</v>
      </c>
      <c r="AK11" s="7" t="str">
        <f t="shared" si="4"/>
        <v>04</v>
      </c>
    </row>
    <row r="12" spans="1:37" s="40" customFormat="1" x14ac:dyDescent="0.25">
      <c r="A12" s="6" t="s">
        <v>45</v>
      </c>
      <c r="B12" s="41" t="s">
        <v>46</v>
      </c>
      <c r="C12" s="31">
        <v>1101977617</v>
      </c>
      <c r="D12" s="31" t="s">
        <v>33</v>
      </c>
      <c r="E12" s="31">
        <v>59600049</v>
      </c>
      <c r="F12" s="31">
        <v>2</v>
      </c>
      <c r="G12" s="31">
        <v>2900193298</v>
      </c>
      <c r="H12" s="42" t="s">
        <v>523</v>
      </c>
      <c r="I12" s="31">
        <v>30</v>
      </c>
      <c r="J12" s="45">
        <v>554</v>
      </c>
      <c r="K12" s="61">
        <f t="shared" si="5"/>
        <v>46.15</v>
      </c>
      <c r="L12" s="57">
        <f t="shared" si="6"/>
        <v>61.77</v>
      </c>
      <c r="M12" s="57">
        <f t="shared" si="7"/>
        <v>2.77</v>
      </c>
      <c r="N12" s="61">
        <f t="shared" si="8"/>
        <v>2.77</v>
      </c>
      <c r="O12" s="61">
        <f t="shared" si="9"/>
        <v>67.31</v>
      </c>
      <c r="P12" s="45">
        <v>554</v>
      </c>
      <c r="Q12" s="44">
        <f t="shared" si="0"/>
        <v>600.15</v>
      </c>
      <c r="R12" s="39">
        <f t="shared" si="1"/>
        <v>51.8</v>
      </c>
      <c r="S12" s="61"/>
      <c r="T12" s="61"/>
      <c r="U12" s="61"/>
      <c r="V12" s="61"/>
      <c r="W12" s="61"/>
      <c r="X12" s="59">
        <v>9.2409999999999997</v>
      </c>
      <c r="Y12" s="61"/>
      <c r="Z12" s="61"/>
      <c r="AA12" s="61"/>
      <c r="AB12" s="61">
        <v>400</v>
      </c>
      <c r="AC12" s="61"/>
      <c r="AD12" s="53"/>
      <c r="AE12" s="53"/>
      <c r="AF12" s="53"/>
      <c r="AG12" s="53"/>
      <c r="AH12" s="53"/>
      <c r="AI12" s="57">
        <f t="shared" si="2"/>
        <v>461.041</v>
      </c>
      <c r="AJ12" s="57">
        <f t="shared" si="3"/>
        <v>139.10899999999998</v>
      </c>
      <c r="AK12" s="5" t="str">
        <f t="shared" si="4"/>
        <v>05</v>
      </c>
    </row>
    <row r="13" spans="1:37" s="40" customFormat="1" x14ac:dyDescent="0.25">
      <c r="A13" s="6" t="s">
        <v>47</v>
      </c>
      <c r="B13" s="41" t="s">
        <v>48</v>
      </c>
      <c r="C13" s="31" t="s">
        <v>49</v>
      </c>
      <c r="D13" s="31" t="s">
        <v>33</v>
      </c>
      <c r="E13" s="31">
        <v>59600049</v>
      </c>
      <c r="F13" s="31">
        <v>2</v>
      </c>
      <c r="G13" s="31">
        <v>2900083743</v>
      </c>
      <c r="H13" s="42"/>
      <c r="I13" s="47">
        <v>30</v>
      </c>
      <c r="J13" s="60">
        <v>1067.8599999999999</v>
      </c>
      <c r="K13" s="61">
        <v>0</v>
      </c>
      <c r="L13" s="57">
        <f t="shared" si="6"/>
        <v>119.07</v>
      </c>
      <c r="M13" s="57">
        <f t="shared" si="7"/>
        <v>5.34</v>
      </c>
      <c r="N13" s="61">
        <f t="shared" si="8"/>
        <v>5.34</v>
      </c>
      <c r="O13" s="61">
        <f t="shared" si="9"/>
        <v>129.75</v>
      </c>
      <c r="P13" s="43">
        <v>1067.8599999999999</v>
      </c>
      <c r="Q13" s="44">
        <f t="shared" si="0"/>
        <v>1067.8599999999999</v>
      </c>
      <c r="R13" s="39">
        <f t="shared" si="1"/>
        <v>99.84</v>
      </c>
      <c r="S13" s="61"/>
      <c r="T13" s="61"/>
      <c r="U13" s="61"/>
      <c r="V13" s="61"/>
      <c r="W13" s="61"/>
      <c r="X13" s="59">
        <v>29.310000000000002</v>
      </c>
      <c r="Y13" s="61"/>
      <c r="Z13" s="61"/>
      <c r="AA13" s="61"/>
      <c r="AB13" s="61"/>
      <c r="AC13" s="61"/>
      <c r="AD13" s="53"/>
      <c r="AE13" s="53"/>
      <c r="AF13" s="53"/>
      <c r="AG13" s="53"/>
      <c r="AH13" s="53">
        <v>7.97</v>
      </c>
      <c r="AI13" s="57">
        <f t="shared" si="2"/>
        <v>137.12</v>
      </c>
      <c r="AJ13" s="57">
        <f t="shared" si="3"/>
        <v>930.7399999999999</v>
      </c>
      <c r="AK13" s="7" t="str">
        <f t="shared" si="4"/>
        <v>06</v>
      </c>
    </row>
    <row r="14" spans="1:37" s="40" customFormat="1" x14ac:dyDescent="0.25">
      <c r="A14" s="4" t="s">
        <v>50</v>
      </c>
      <c r="B14" s="41" t="s">
        <v>51</v>
      </c>
      <c r="C14" s="31">
        <v>1101705117</v>
      </c>
      <c r="D14" s="31" t="s">
        <v>33</v>
      </c>
      <c r="E14" s="31">
        <v>59600049</v>
      </c>
      <c r="F14" s="31">
        <v>2</v>
      </c>
      <c r="G14" s="31">
        <v>2900486632</v>
      </c>
      <c r="H14" s="42" t="s">
        <v>540</v>
      </c>
      <c r="I14" s="31">
        <v>30</v>
      </c>
      <c r="J14" s="45">
        <v>504</v>
      </c>
      <c r="K14" s="61">
        <f t="shared" si="5"/>
        <v>41.98</v>
      </c>
      <c r="L14" s="57">
        <f t="shared" si="6"/>
        <v>56.2</v>
      </c>
      <c r="M14" s="57">
        <f t="shared" si="7"/>
        <v>2.52</v>
      </c>
      <c r="N14" s="61">
        <f t="shared" si="8"/>
        <v>2.52</v>
      </c>
      <c r="O14" s="61">
        <f t="shared" si="9"/>
        <v>61.240000000000009</v>
      </c>
      <c r="P14" s="45">
        <v>504</v>
      </c>
      <c r="Q14" s="44">
        <f t="shared" si="0"/>
        <v>545.98</v>
      </c>
      <c r="R14" s="39">
        <f t="shared" si="1"/>
        <v>47.12</v>
      </c>
      <c r="S14" s="61"/>
      <c r="T14" s="61"/>
      <c r="U14" s="61"/>
      <c r="V14" s="61"/>
      <c r="W14" s="61"/>
      <c r="X14" s="59">
        <v>10.879999999999999</v>
      </c>
      <c r="Y14" s="61"/>
      <c r="Z14" s="61"/>
      <c r="AA14" s="61"/>
      <c r="AB14" s="61"/>
      <c r="AC14" s="61"/>
      <c r="AD14" s="53"/>
      <c r="AE14" s="53"/>
      <c r="AF14" s="53"/>
      <c r="AG14" s="53"/>
      <c r="AH14" s="53"/>
      <c r="AI14" s="57">
        <f t="shared" si="2"/>
        <v>58</v>
      </c>
      <c r="AJ14" s="57">
        <f t="shared" si="3"/>
        <v>487.98</v>
      </c>
      <c r="AK14" s="5" t="str">
        <f t="shared" si="4"/>
        <v>07</v>
      </c>
    </row>
    <row r="15" spans="1:37" s="40" customFormat="1" x14ac:dyDescent="0.25">
      <c r="A15" s="6" t="s">
        <v>52</v>
      </c>
      <c r="B15" s="41" t="s">
        <v>53</v>
      </c>
      <c r="C15" s="46" t="s">
        <v>54</v>
      </c>
      <c r="D15" s="46" t="s">
        <v>41</v>
      </c>
      <c r="E15" s="31">
        <v>59700001</v>
      </c>
      <c r="F15" s="31">
        <v>2</v>
      </c>
      <c r="G15" s="31" t="s">
        <v>55</v>
      </c>
      <c r="H15" s="42" t="s">
        <v>530</v>
      </c>
      <c r="I15" s="31" t="s">
        <v>44</v>
      </c>
      <c r="J15" s="45">
        <v>672</v>
      </c>
      <c r="K15" s="61">
        <v>0</v>
      </c>
      <c r="L15" s="57">
        <f t="shared" si="6"/>
        <v>74.930000000000007</v>
      </c>
      <c r="M15" s="57">
        <f t="shared" si="7"/>
        <v>3.36</v>
      </c>
      <c r="N15" s="61">
        <f t="shared" si="8"/>
        <v>3.36</v>
      </c>
      <c r="O15" s="61">
        <f t="shared" si="9"/>
        <v>81.650000000000006</v>
      </c>
      <c r="P15" s="45">
        <v>672</v>
      </c>
      <c r="Q15" s="44">
        <f t="shared" si="0"/>
        <v>672</v>
      </c>
      <c r="R15" s="39">
        <f t="shared" si="1"/>
        <v>62.83</v>
      </c>
      <c r="S15" s="61"/>
      <c r="T15" s="61"/>
      <c r="U15" s="61"/>
      <c r="V15" s="61"/>
      <c r="W15" s="61"/>
      <c r="X15" s="59">
        <v>12.559999999999999</v>
      </c>
      <c r="Y15" s="61"/>
      <c r="Z15" s="61"/>
      <c r="AA15" s="61"/>
      <c r="AB15" s="61"/>
      <c r="AC15" s="61"/>
      <c r="AD15" s="53"/>
      <c r="AE15" s="53"/>
      <c r="AF15" s="53"/>
      <c r="AG15" s="53"/>
      <c r="AH15" s="53"/>
      <c r="AI15" s="57">
        <f t="shared" si="2"/>
        <v>75.39</v>
      </c>
      <c r="AJ15" s="57">
        <f t="shared" si="3"/>
        <v>596.61</v>
      </c>
      <c r="AK15" s="7" t="str">
        <f t="shared" si="4"/>
        <v>08</v>
      </c>
    </row>
    <row r="16" spans="1:37" s="40" customFormat="1" x14ac:dyDescent="0.25">
      <c r="A16" s="6" t="s">
        <v>56</v>
      </c>
      <c r="B16" s="41" t="s">
        <v>57</v>
      </c>
      <c r="C16" s="31">
        <v>1102957576</v>
      </c>
      <c r="D16" s="31" t="s">
        <v>33</v>
      </c>
      <c r="E16" s="31">
        <v>59600049</v>
      </c>
      <c r="F16" s="31">
        <v>2</v>
      </c>
      <c r="G16" s="31">
        <v>2101021271</v>
      </c>
      <c r="H16" s="42" t="s">
        <v>454</v>
      </c>
      <c r="I16" s="31">
        <v>30</v>
      </c>
      <c r="J16" s="45">
        <v>504</v>
      </c>
      <c r="K16" s="61">
        <f t="shared" si="5"/>
        <v>41.98</v>
      </c>
      <c r="L16" s="57">
        <f t="shared" si="6"/>
        <v>56.2</v>
      </c>
      <c r="M16" s="57">
        <f t="shared" si="7"/>
        <v>2.52</v>
      </c>
      <c r="N16" s="61">
        <f t="shared" si="8"/>
        <v>2.52</v>
      </c>
      <c r="O16" s="61">
        <f t="shared" si="9"/>
        <v>61.240000000000009</v>
      </c>
      <c r="P16" s="45">
        <v>504</v>
      </c>
      <c r="Q16" s="44">
        <f t="shared" si="0"/>
        <v>545.98</v>
      </c>
      <c r="R16" s="39">
        <f t="shared" si="1"/>
        <v>47.12</v>
      </c>
      <c r="S16" s="61"/>
      <c r="T16" s="61"/>
      <c r="U16" s="61"/>
      <c r="V16" s="61"/>
      <c r="W16" s="61"/>
      <c r="X16" s="59">
        <v>0</v>
      </c>
      <c r="Y16" s="61"/>
      <c r="Z16" s="61"/>
      <c r="AA16" s="61"/>
      <c r="AB16" s="61"/>
      <c r="AC16" s="61"/>
      <c r="AD16" s="53"/>
      <c r="AE16" s="53"/>
      <c r="AF16" s="53"/>
      <c r="AG16" s="53"/>
      <c r="AH16" s="53"/>
      <c r="AI16" s="57">
        <f t="shared" si="2"/>
        <v>47.12</v>
      </c>
      <c r="AJ16" s="57">
        <f t="shared" si="3"/>
        <v>498.86</v>
      </c>
      <c r="AK16" s="5" t="str">
        <f t="shared" si="4"/>
        <v>09</v>
      </c>
    </row>
    <row r="17" spans="1:37" s="40" customFormat="1" x14ac:dyDescent="0.25">
      <c r="A17" s="4" t="s">
        <v>58</v>
      </c>
      <c r="B17" s="41" t="s">
        <v>59</v>
      </c>
      <c r="C17" s="31">
        <v>1100202439</v>
      </c>
      <c r="D17" s="31" t="s">
        <v>33</v>
      </c>
      <c r="E17" s="31">
        <v>59600049</v>
      </c>
      <c r="F17" s="31">
        <v>2</v>
      </c>
      <c r="G17" s="31">
        <v>2900674942</v>
      </c>
      <c r="H17" s="42" t="s">
        <v>547</v>
      </c>
      <c r="I17" s="31">
        <v>30</v>
      </c>
      <c r="J17" s="45">
        <v>672</v>
      </c>
      <c r="K17" s="61">
        <f t="shared" si="5"/>
        <v>55.98</v>
      </c>
      <c r="L17" s="57">
        <f t="shared" si="6"/>
        <v>74.930000000000007</v>
      </c>
      <c r="M17" s="57">
        <f t="shared" si="7"/>
        <v>3.36</v>
      </c>
      <c r="N17" s="61">
        <f t="shared" si="8"/>
        <v>3.36</v>
      </c>
      <c r="O17" s="61">
        <f t="shared" si="9"/>
        <v>81.650000000000006</v>
      </c>
      <c r="P17" s="45">
        <v>672</v>
      </c>
      <c r="Q17" s="44">
        <f t="shared" si="0"/>
        <v>727.98</v>
      </c>
      <c r="R17" s="39">
        <f t="shared" si="1"/>
        <v>62.83</v>
      </c>
      <c r="S17" s="61"/>
      <c r="T17" s="61"/>
      <c r="U17" s="61"/>
      <c r="V17" s="61"/>
      <c r="W17" s="61">
        <v>470.4</v>
      </c>
      <c r="X17" s="59">
        <v>12.559999999999999</v>
      </c>
      <c r="Y17" s="61"/>
      <c r="Z17" s="61"/>
      <c r="AA17" s="61"/>
      <c r="AB17" s="61"/>
      <c r="AC17" s="61"/>
      <c r="AD17" s="53"/>
      <c r="AE17" s="53"/>
      <c r="AF17" s="53"/>
      <c r="AG17" s="53"/>
      <c r="AH17" s="53"/>
      <c r="AI17" s="57">
        <f t="shared" si="2"/>
        <v>545.79</v>
      </c>
      <c r="AJ17" s="57">
        <f t="shared" si="3"/>
        <v>182.19000000000005</v>
      </c>
      <c r="AK17" s="7" t="str">
        <f t="shared" si="4"/>
        <v>10</v>
      </c>
    </row>
    <row r="18" spans="1:37" s="40" customFormat="1" x14ac:dyDescent="0.25">
      <c r="A18" s="6" t="s">
        <v>60</v>
      </c>
      <c r="B18" s="41" t="s">
        <v>61</v>
      </c>
      <c r="C18" s="31">
        <v>1104163082</v>
      </c>
      <c r="D18" s="31" t="s">
        <v>33</v>
      </c>
      <c r="E18" s="31">
        <v>59600049</v>
      </c>
      <c r="F18" s="31">
        <v>2</v>
      </c>
      <c r="G18" s="31">
        <v>2900410412</v>
      </c>
      <c r="H18" s="42"/>
      <c r="I18" s="47">
        <v>30</v>
      </c>
      <c r="J18" s="45">
        <v>504</v>
      </c>
      <c r="K18" s="61">
        <f t="shared" si="5"/>
        <v>41.98</v>
      </c>
      <c r="L18" s="57">
        <f t="shared" si="6"/>
        <v>56.2</v>
      </c>
      <c r="M18" s="57">
        <f t="shared" si="7"/>
        <v>2.52</v>
      </c>
      <c r="N18" s="61">
        <f t="shared" si="8"/>
        <v>2.52</v>
      </c>
      <c r="O18" s="61">
        <f t="shared" si="9"/>
        <v>61.240000000000009</v>
      </c>
      <c r="P18" s="45">
        <v>504</v>
      </c>
      <c r="Q18" s="44">
        <f t="shared" si="0"/>
        <v>545.98</v>
      </c>
      <c r="R18" s="39">
        <f t="shared" si="1"/>
        <v>47.12</v>
      </c>
      <c r="S18" s="61">
        <v>40.22</v>
      </c>
      <c r="T18" s="64"/>
      <c r="U18" s="61"/>
      <c r="V18" s="61"/>
      <c r="W18" s="61"/>
      <c r="X18" s="59">
        <v>71.77</v>
      </c>
      <c r="Y18" s="61"/>
      <c r="Z18" s="61"/>
      <c r="AA18" s="61"/>
      <c r="AB18" s="61"/>
      <c r="AC18" s="61"/>
      <c r="AD18" s="53"/>
      <c r="AE18" s="53"/>
      <c r="AF18" s="53"/>
      <c r="AG18" s="53"/>
      <c r="AH18" s="53"/>
      <c r="AI18" s="57">
        <f t="shared" si="2"/>
        <v>159.11000000000001</v>
      </c>
      <c r="AJ18" s="57">
        <f t="shared" si="3"/>
        <v>386.87</v>
      </c>
      <c r="AK18" s="5" t="str">
        <f t="shared" si="4"/>
        <v>11</v>
      </c>
    </row>
    <row r="19" spans="1:37" s="40" customFormat="1" x14ac:dyDescent="0.25">
      <c r="A19" s="6" t="s">
        <v>62</v>
      </c>
      <c r="B19" s="41" t="s">
        <v>63</v>
      </c>
      <c r="C19" s="31">
        <v>1102165659</v>
      </c>
      <c r="D19" s="31" t="s">
        <v>33</v>
      </c>
      <c r="E19" s="31">
        <v>59600049</v>
      </c>
      <c r="F19" s="31">
        <v>2</v>
      </c>
      <c r="G19" s="31">
        <v>2101063501</v>
      </c>
      <c r="H19" s="42"/>
      <c r="I19" s="31">
        <v>30</v>
      </c>
      <c r="J19" s="45">
        <v>520</v>
      </c>
      <c r="K19" s="61">
        <f t="shared" si="5"/>
        <v>43.32</v>
      </c>
      <c r="L19" s="57">
        <f t="shared" si="6"/>
        <v>57.98</v>
      </c>
      <c r="M19" s="57">
        <f t="shared" si="7"/>
        <v>2.6</v>
      </c>
      <c r="N19" s="61">
        <f t="shared" si="8"/>
        <v>2.6</v>
      </c>
      <c r="O19" s="61">
        <f t="shared" si="9"/>
        <v>63.18</v>
      </c>
      <c r="P19" s="45">
        <v>520</v>
      </c>
      <c r="Q19" s="44">
        <f t="shared" si="0"/>
        <v>563.32000000000005</v>
      </c>
      <c r="R19" s="39">
        <f t="shared" si="1"/>
        <v>48.62</v>
      </c>
      <c r="S19" s="61">
        <v>55.65</v>
      </c>
      <c r="T19" s="64"/>
      <c r="U19" s="61"/>
      <c r="V19" s="61"/>
      <c r="W19" s="61">
        <v>364</v>
      </c>
      <c r="X19" s="59">
        <v>0</v>
      </c>
      <c r="Y19" s="61"/>
      <c r="Z19" s="61"/>
      <c r="AA19" s="61">
        <v>39.67</v>
      </c>
      <c r="AB19" s="61"/>
      <c r="AC19" s="61"/>
      <c r="AD19" s="53"/>
      <c r="AE19" s="53"/>
      <c r="AF19" s="53"/>
      <c r="AG19" s="53"/>
      <c r="AH19" s="53"/>
      <c r="AI19" s="57">
        <f t="shared" si="2"/>
        <v>507.94</v>
      </c>
      <c r="AJ19" s="57">
        <f t="shared" si="3"/>
        <v>55.380000000000052</v>
      </c>
      <c r="AK19" s="7" t="str">
        <f t="shared" si="4"/>
        <v>12</v>
      </c>
    </row>
    <row r="20" spans="1:37" s="40" customFormat="1" x14ac:dyDescent="0.25">
      <c r="A20" s="4" t="s">
        <v>64</v>
      </c>
      <c r="B20" s="41" t="s">
        <v>65</v>
      </c>
      <c r="C20" s="31">
        <v>1703633683</v>
      </c>
      <c r="D20" s="31" t="s">
        <v>33</v>
      </c>
      <c r="E20" s="31">
        <v>59600049</v>
      </c>
      <c r="F20" s="31">
        <v>2</v>
      </c>
      <c r="G20" s="31">
        <v>2900688979</v>
      </c>
      <c r="H20" s="42" t="s">
        <v>546</v>
      </c>
      <c r="I20" s="31">
        <v>30</v>
      </c>
      <c r="J20" s="45">
        <v>504</v>
      </c>
      <c r="K20" s="61">
        <v>0</v>
      </c>
      <c r="L20" s="57">
        <f t="shared" si="6"/>
        <v>56.2</v>
      </c>
      <c r="M20" s="57">
        <f t="shared" si="7"/>
        <v>2.52</v>
      </c>
      <c r="N20" s="61">
        <f t="shared" si="8"/>
        <v>2.52</v>
      </c>
      <c r="O20" s="61">
        <f t="shared" si="9"/>
        <v>61.240000000000009</v>
      </c>
      <c r="P20" s="45">
        <v>504</v>
      </c>
      <c r="Q20" s="44">
        <f t="shared" si="0"/>
        <v>504</v>
      </c>
      <c r="R20" s="39">
        <f t="shared" si="1"/>
        <v>47.12</v>
      </c>
      <c r="S20" s="61">
        <v>21.72</v>
      </c>
      <c r="T20" s="61"/>
      <c r="U20" s="61"/>
      <c r="V20" s="61"/>
      <c r="W20" s="61">
        <v>352.8</v>
      </c>
      <c r="X20" s="59">
        <v>8.2800000000000011</v>
      </c>
      <c r="Y20" s="61"/>
      <c r="Z20" s="61"/>
      <c r="AA20" s="61"/>
      <c r="AB20" s="61"/>
      <c r="AC20" s="61"/>
      <c r="AD20" s="53"/>
      <c r="AE20" s="53"/>
      <c r="AF20" s="53"/>
      <c r="AG20" s="53"/>
      <c r="AH20" s="53"/>
      <c r="AI20" s="57">
        <f t="shared" si="2"/>
        <v>429.91999999999996</v>
      </c>
      <c r="AJ20" s="57">
        <f t="shared" si="3"/>
        <v>74.080000000000041</v>
      </c>
      <c r="AK20" s="5" t="str">
        <f t="shared" si="4"/>
        <v>13</v>
      </c>
    </row>
    <row r="21" spans="1:37" s="40" customFormat="1" x14ac:dyDescent="0.25">
      <c r="A21" s="6" t="s">
        <v>66</v>
      </c>
      <c r="B21" s="41" t="s">
        <v>67</v>
      </c>
      <c r="C21" s="31">
        <v>1102863857</v>
      </c>
      <c r="D21" s="46" t="s">
        <v>41</v>
      </c>
      <c r="E21" s="31">
        <v>59700001</v>
      </c>
      <c r="F21" s="31">
        <v>2</v>
      </c>
      <c r="G21" s="31" t="s">
        <v>68</v>
      </c>
      <c r="H21" s="42"/>
      <c r="I21" s="31">
        <v>30</v>
      </c>
      <c r="J21" s="45">
        <v>554</v>
      </c>
      <c r="K21" s="61">
        <f t="shared" si="5"/>
        <v>46.15</v>
      </c>
      <c r="L21" s="57">
        <f t="shared" si="6"/>
        <v>61.77</v>
      </c>
      <c r="M21" s="57">
        <f t="shared" si="7"/>
        <v>2.77</v>
      </c>
      <c r="N21" s="61">
        <f t="shared" si="8"/>
        <v>2.77</v>
      </c>
      <c r="O21" s="61">
        <f t="shared" si="9"/>
        <v>67.31</v>
      </c>
      <c r="P21" s="45">
        <v>554</v>
      </c>
      <c r="Q21" s="44">
        <f t="shared" si="0"/>
        <v>600.15</v>
      </c>
      <c r="R21" s="39">
        <f t="shared" si="1"/>
        <v>51.8</v>
      </c>
      <c r="S21" s="61">
        <v>24.86</v>
      </c>
      <c r="T21" s="64"/>
      <c r="U21" s="61"/>
      <c r="V21" s="61"/>
      <c r="W21" s="61">
        <v>138.5</v>
      </c>
      <c r="X21" s="59">
        <v>73.381</v>
      </c>
      <c r="Y21" s="61"/>
      <c r="Z21" s="61"/>
      <c r="AA21" s="61"/>
      <c r="AB21" s="61"/>
      <c r="AC21" s="61"/>
      <c r="AD21" s="53"/>
      <c r="AE21" s="53"/>
      <c r="AF21" s="53"/>
      <c r="AG21" s="53"/>
      <c r="AH21" s="53"/>
      <c r="AI21" s="57">
        <f t="shared" si="2"/>
        <v>288.541</v>
      </c>
      <c r="AJ21" s="57">
        <f t="shared" si="3"/>
        <v>311.60899999999998</v>
      </c>
      <c r="AK21" s="7" t="str">
        <f t="shared" si="4"/>
        <v>14</v>
      </c>
    </row>
    <row r="22" spans="1:37" s="40" customFormat="1" x14ac:dyDescent="0.25">
      <c r="A22" s="6" t="s">
        <v>69</v>
      </c>
      <c r="B22" s="41" t="s">
        <v>71</v>
      </c>
      <c r="C22" s="31">
        <v>1103403760</v>
      </c>
      <c r="D22" s="31" t="s">
        <v>33</v>
      </c>
      <c r="E22" s="31">
        <v>59600049</v>
      </c>
      <c r="F22" s="31">
        <v>2</v>
      </c>
      <c r="G22" s="31">
        <v>2900600153</v>
      </c>
      <c r="H22" s="42"/>
      <c r="I22" s="31">
        <v>30</v>
      </c>
      <c r="J22" s="45">
        <v>554</v>
      </c>
      <c r="K22" s="61">
        <f t="shared" si="5"/>
        <v>46.15</v>
      </c>
      <c r="L22" s="57">
        <f t="shared" si="6"/>
        <v>61.77</v>
      </c>
      <c r="M22" s="57">
        <f t="shared" si="7"/>
        <v>2.77</v>
      </c>
      <c r="N22" s="61">
        <f t="shared" si="8"/>
        <v>2.77</v>
      </c>
      <c r="O22" s="61">
        <f t="shared" si="9"/>
        <v>67.31</v>
      </c>
      <c r="P22" s="45">
        <v>554</v>
      </c>
      <c r="Q22" s="44">
        <f t="shared" si="0"/>
        <v>600.15</v>
      </c>
      <c r="R22" s="39">
        <f t="shared" si="1"/>
        <v>51.8</v>
      </c>
      <c r="S22" s="61"/>
      <c r="T22" s="61"/>
      <c r="U22" s="61">
        <v>5</v>
      </c>
      <c r="V22" s="61"/>
      <c r="W22" s="61">
        <v>387.8</v>
      </c>
      <c r="X22" s="59">
        <v>66.381</v>
      </c>
      <c r="Y22" s="61"/>
      <c r="Z22" s="61"/>
      <c r="AA22" s="61"/>
      <c r="AB22" s="61"/>
      <c r="AC22" s="61"/>
      <c r="AD22" s="53"/>
      <c r="AE22" s="53"/>
      <c r="AF22" s="53"/>
      <c r="AG22" s="53"/>
      <c r="AH22" s="53"/>
      <c r="AI22" s="57">
        <f t="shared" si="2"/>
        <v>510.98099999999999</v>
      </c>
      <c r="AJ22" s="57">
        <f t="shared" si="3"/>
        <v>89.168999999999983</v>
      </c>
      <c r="AK22" s="5" t="str">
        <f t="shared" si="4"/>
        <v>15</v>
      </c>
    </row>
    <row r="23" spans="1:37" s="40" customFormat="1" x14ac:dyDescent="0.25">
      <c r="A23" s="4" t="s">
        <v>70</v>
      </c>
      <c r="B23" s="41" t="s">
        <v>73</v>
      </c>
      <c r="C23" s="31">
        <v>1104398951</v>
      </c>
      <c r="D23" s="31" t="s">
        <v>33</v>
      </c>
      <c r="E23" s="31">
        <v>59600049</v>
      </c>
      <c r="F23" s="31">
        <v>2</v>
      </c>
      <c r="G23" s="31">
        <v>2900546976</v>
      </c>
      <c r="H23" s="42" t="s">
        <v>547</v>
      </c>
      <c r="I23" s="31">
        <v>30</v>
      </c>
      <c r="J23" s="45">
        <v>672</v>
      </c>
      <c r="K23" s="61">
        <v>0</v>
      </c>
      <c r="L23" s="57">
        <f t="shared" si="6"/>
        <v>74.930000000000007</v>
      </c>
      <c r="M23" s="57">
        <f t="shared" si="7"/>
        <v>3.36</v>
      </c>
      <c r="N23" s="61">
        <f t="shared" si="8"/>
        <v>3.36</v>
      </c>
      <c r="O23" s="61">
        <f t="shared" si="9"/>
        <v>81.650000000000006</v>
      </c>
      <c r="P23" s="45">
        <v>672</v>
      </c>
      <c r="Q23" s="44">
        <f t="shared" si="0"/>
        <v>672</v>
      </c>
      <c r="R23" s="39">
        <f t="shared" si="1"/>
        <v>62.83</v>
      </c>
      <c r="S23" s="61">
        <v>46.22</v>
      </c>
      <c r="T23" s="64"/>
      <c r="U23" s="61"/>
      <c r="V23" s="61"/>
      <c r="W23" s="61">
        <v>470.4</v>
      </c>
      <c r="X23" s="59">
        <v>90</v>
      </c>
      <c r="Y23" s="61"/>
      <c r="Z23" s="61"/>
      <c r="AA23" s="61"/>
      <c r="AB23" s="61"/>
      <c r="AC23" s="61"/>
      <c r="AD23" s="53"/>
      <c r="AE23" s="53"/>
      <c r="AF23" s="53"/>
      <c r="AG23" s="53"/>
      <c r="AH23" s="53"/>
      <c r="AI23" s="57">
        <f t="shared" si="2"/>
        <v>669.44999999999993</v>
      </c>
      <c r="AJ23" s="57">
        <f t="shared" si="3"/>
        <v>2.5500000000000682</v>
      </c>
      <c r="AK23" s="7" t="str">
        <f t="shared" si="4"/>
        <v>16</v>
      </c>
    </row>
    <row r="24" spans="1:37" s="40" customFormat="1" x14ac:dyDescent="0.25">
      <c r="A24" s="6" t="s">
        <v>72</v>
      </c>
      <c r="B24" s="41" t="s">
        <v>75</v>
      </c>
      <c r="C24" s="31" t="s">
        <v>76</v>
      </c>
      <c r="D24" s="31" t="s">
        <v>33</v>
      </c>
      <c r="E24" s="31">
        <v>59600049</v>
      </c>
      <c r="F24" s="31">
        <v>2</v>
      </c>
      <c r="G24" s="31">
        <v>2900619942</v>
      </c>
      <c r="H24" s="42" t="s">
        <v>531</v>
      </c>
      <c r="I24" s="31">
        <v>30</v>
      </c>
      <c r="J24" s="45">
        <v>554</v>
      </c>
      <c r="K24" s="61">
        <f t="shared" si="5"/>
        <v>46.15</v>
      </c>
      <c r="L24" s="57">
        <f t="shared" si="6"/>
        <v>61.77</v>
      </c>
      <c r="M24" s="57">
        <f t="shared" si="7"/>
        <v>2.77</v>
      </c>
      <c r="N24" s="61">
        <f t="shared" si="8"/>
        <v>2.77</v>
      </c>
      <c r="O24" s="61">
        <f t="shared" si="9"/>
        <v>67.31</v>
      </c>
      <c r="P24" s="45">
        <v>554</v>
      </c>
      <c r="Q24" s="44">
        <f t="shared" si="0"/>
        <v>600.15</v>
      </c>
      <c r="R24" s="39">
        <f t="shared" si="1"/>
        <v>51.8</v>
      </c>
      <c r="S24" s="65"/>
      <c r="T24" s="61"/>
      <c r="U24" s="61"/>
      <c r="V24" s="61"/>
      <c r="W24" s="61">
        <v>387.8</v>
      </c>
      <c r="X24" s="59">
        <v>63.540999999999997</v>
      </c>
      <c r="Y24" s="61"/>
      <c r="Z24" s="61"/>
      <c r="AA24" s="61"/>
      <c r="AB24" s="61"/>
      <c r="AC24" s="61"/>
      <c r="AD24" s="53">
        <v>47.64</v>
      </c>
      <c r="AE24" s="53">
        <v>39.5</v>
      </c>
      <c r="AF24" s="53"/>
      <c r="AG24" s="53"/>
      <c r="AH24" s="53"/>
      <c r="AI24" s="57">
        <f t="shared" si="2"/>
        <v>590.28100000000006</v>
      </c>
      <c r="AJ24" s="57">
        <f t="shared" si="3"/>
        <v>9.8689999999999145</v>
      </c>
      <c r="AK24" s="5" t="str">
        <f t="shared" si="4"/>
        <v>17</v>
      </c>
    </row>
    <row r="25" spans="1:37" s="40" customFormat="1" x14ac:dyDescent="0.25">
      <c r="A25" s="6" t="s">
        <v>74</v>
      </c>
      <c r="B25" s="41" t="s">
        <v>78</v>
      </c>
      <c r="C25" s="31">
        <v>1102980826</v>
      </c>
      <c r="D25" s="31" t="s">
        <v>33</v>
      </c>
      <c r="E25" s="31">
        <v>59600049</v>
      </c>
      <c r="F25" s="31">
        <v>2</v>
      </c>
      <c r="G25" s="31">
        <v>2900585299</v>
      </c>
      <c r="H25" s="42"/>
      <c r="I25" s="31">
        <v>30</v>
      </c>
      <c r="J25" s="45">
        <v>504</v>
      </c>
      <c r="K25" s="61">
        <v>0</v>
      </c>
      <c r="L25" s="57">
        <f t="shared" si="6"/>
        <v>56.2</v>
      </c>
      <c r="M25" s="57">
        <f t="shared" si="7"/>
        <v>2.52</v>
      </c>
      <c r="N25" s="61">
        <f t="shared" si="8"/>
        <v>2.52</v>
      </c>
      <c r="O25" s="61">
        <f t="shared" si="9"/>
        <v>61.240000000000009</v>
      </c>
      <c r="P25" s="45">
        <v>504</v>
      </c>
      <c r="Q25" s="44">
        <f t="shared" si="0"/>
        <v>504</v>
      </c>
      <c r="R25" s="39">
        <f t="shared" si="1"/>
        <v>47.12</v>
      </c>
      <c r="S25" s="61">
        <v>91</v>
      </c>
      <c r="T25" s="61"/>
      <c r="U25" s="61"/>
      <c r="V25" s="61"/>
      <c r="W25" s="61">
        <v>352.8</v>
      </c>
      <c r="X25" s="59">
        <v>12</v>
      </c>
      <c r="Y25" s="61"/>
      <c r="Z25" s="61"/>
      <c r="AA25" s="61"/>
      <c r="AB25" s="61"/>
      <c r="AC25" s="61"/>
      <c r="AD25" s="53"/>
      <c r="AE25" s="53"/>
      <c r="AF25" s="53"/>
      <c r="AG25" s="53"/>
      <c r="AH25" s="53"/>
      <c r="AI25" s="57">
        <f t="shared" si="2"/>
        <v>502.92</v>
      </c>
      <c r="AJ25" s="57">
        <f t="shared" si="3"/>
        <v>1.0799999999999841</v>
      </c>
      <c r="AK25" s="7" t="str">
        <f t="shared" si="4"/>
        <v>18</v>
      </c>
    </row>
    <row r="26" spans="1:37" s="40" customFormat="1" x14ac:dyDescent="0.25">
      <c r="A26" s="4" t="s">
        <v>77</v>
      </c>
      <c r="B26" s="41" t="s">
        <v>80</v>
      </c>
      <c r="C26" s="31">
        <v>1804035937</v>
      </c>
      <c r="D26" s="31" t="s">
        <v>33</v>
      </c>
      <c r="E26" s="31">
        <v>59600049</v>
      </c>
      <c r="F26" s="31">
        <v>2</v>
      </c>
      <c r="G26" s="31">
        <v>2900459119</v>
      </c>
      <c r="H26" s="42"/>
      <c r="I26" s="47">
        <v>30</v>
      </c>
      <c r="J26" s="45">
        <v>520</v>
      </c>
      <c r="K26" s="61">
        <f t="shared" si="5"/>
        <v>43.32</v>
      </c>
      <c r="L26" s="57">
        <f t="shared" si="6"/>
        <v>57.98</v>
      </c>
      <c r="M26" s="57">
        <f t="shared" si="7"/>
        <v>2.6</v>
      </c>
      <c r="N26" s="61">
        <f t="shared" si="8"/>
        <v>2.6</v>
      </c>
      <c r="O26" s="61">
        <f t="shared" si="9"/>
        <v>63.18</v>
      </c>
      <c r="P26" s="45">
        <v>520</v>
      </c>
      <c r="Q26" s="44">
        <f t="shared" si="0"/>
        <v>563.32000000000005</v>
      </c>
      <c r="R26" s="39">
        <f t="shared" si="1"/>
        <v>48.62</v>
      </c>
      <c r="S26" s="61">
        <v>74.97</v>
      </c>
      <c r="T26" s="61"/>
      <c r="U26" s="61"/>
      <c r="V26" s="61"/>
      <c r="W26" s="61">
        <v>364</v>
      </c>
      <c r="X26" s="59">
        <v>30</v>
      </c>
      <c r="Y26" s="61"/>
      <c r="Z26" s="61"/>
      <c r="AA26" s="61"/>
      <c r="AB26" s="61"/>
      <c r="AC26" s="61"/>
      <c r="AD26" s="53"/>
      <c r="AE26" s="53"/>
      <c r="AF26" s="53"/>
      <c r="AG26" s="53"/>
      <c r="AH26" s="53"/>
      <c r="AI26" s="57">
        <f t="shared" si="2"/>
        <v>517.59</v>
      </c>
      <c r="AJ26" s="57">
        <f t="shared" si="3"/>
        <v>45.730000000000018</v>
      </c>
      <c r="AK26" s="5" t="str">
        <f t="shared" si="4"/>
        <v>19</v>
      </c>
    </row>
    <row r="27" spans="1:37" s="40" customFormat="1" x14ac:dyDescent="0.25">
      <c r="A27" s="6" t="s">
        <v>79</v>
      </c>
      <c r="B27" s="41" t="s">
        <v>82</v>
      </c>
      <c r="C27" s="31">
        <v>1103015093</v>
      </c>
      <c r="D27" s="31" t="s">
        <v>83</v>
      </c>
      <c r="E27" s="31">
        <v>1600022</v>
      </c>
      <c r="F27" s="31">
        <v>2</v>
      </c>
      <c r="G27" s="31">
        <v>3404516100</v>
      </c>
      <c r="H27" s="42" t="s">
        <v>523</v>
      </c>
      <c r="I27" s="47">
        <v>30</v>
      </c>
      <c r="J27" s="45">
        <v>755</v>
      </c>
      <c r="K27" s="61">
        <f t="shared" si="5"/>
        <v>62.89</v>
      </c>
      <c r="L27" s="57">
        <f t="shared" si="6"/>
        <v>84.18</v>
      </c>
      <c r="M27" s="57">
        <f t="shared" si="7"/>
        <v>3.78</v>
      </c>
      <c r="N27" s="61">
        <f t="shared" si="8"/>
        <v>3.78</v>
      </c>
      <c r="O27" s="61">
        <f t="shared" si="9"/>
        <v>91.740000000000009</v>
      </c>
      <c r="P27" s="45">
        <v>755</v>
      </c>
      <c r="Q27" s="44">
        <f t="shared" si="0"/>
        <v>817.89</v>
      </c>
      <c r="R27" s="39">
        <f t="shared" si="1"/>
        <v>70.59</v>
      </c>
      <c r="S27" s="61"/>
      <c r="T27" s="61"/>
      <c r="U27" s="61"/>
      <c r="V27" s="61"/>
      <c r="W27" s="61"/>
      <c r="X27" s="59">
        <v>11.151</v>
      </c>
      <c r="Y27" s="61"/>
      <c r="Z27" s="61"/>
      <c r="AA27" s="61"/>
      <c r="AB27" s="61"/>
      <c r="AC27" s="61"/>
      <c r="AD27" s="53"/>
      <c r="AE27" s="53"/>
      <c r="AF27" s="53"/>
      <c r="AG27" s="53"/>
      <c r="AH27" s="53"/>
      <c r="AI27" s="57">
        <f t="shared" si="2"/>
        <v>81.741</v>
      </c>
      <c r="AJ27" s="57">
        <f t="shared" si="3"/>
        <v>736.149</v>
      </c>
      <c r="AK27" s="7" t="str">
        <f t="shared" si="4"/>
        <v>20</v>
      </c>
    </row>
    <row r="28" spans="1:37" s="40" customFormat="1" x14ac:dyDescent="0.25">
      <c r="A28" s="6" t="s">
        <v>81</v>
      </c>
      <c r="B28" s="41" t="s">
        <v>85</v>
      </c>
      <c r="C28" s="31">
        <v>1703099513</v>
      </c>
      <c r="D28" s="31" t="s">
        <v>33</v>
      </c>
      <c r="E28" s="31">
        <v>59600049</v>
      </c>
      <c r="F28" s="31">
        <v>2</v>
      </c>
      <c r="G28" s="31">
        <v>2900518667</v>
      </c>
      <c r="H28" s="42"/>
      <c r="I28" s="31">
        <v>30</v>
      </c>
      <c r="J28" s="45">
        <v>672</v>
      </c>
      <c r="K28" s="61">
        <f t="shared" si="5"/>
        <v>55.98</v>
      </c>
      <c r="L28" s="57">
        <f t="shared" si="6"/>
        <v>74.930000000000007</v>
      </c>
      <c r="M28" s="57">
        <f t="shared" si="7"/>
        <v>3.36</v>
      </c>
      <c r="N28" s="61">
        <f t="shared" si="8"/>
        <v>3.36</v>
      </c>
      <c r="O28" s="61">
        <f t="shared" si="9"/>
        <v>81.650000000000006</v>
      </c>
      <c r="P28" s="45">
        <v>672</v>
      </c>
      <c r="Q28" s="44">
        <f t="shared" si="0"/>
        <v>727.98</v>
      </c>
      <c r="R28" s="39">
        <f t="shared" si="1"/>
        <v>62.83</v>
      </c>
      <c r="S28" s="61"/>
      <c r="T28" s="61"/>
      <c r="U28" s="61"/>
      <c r="V28" s="61"/>
      <c r="W28" s="61"/>
      <c r="X28" s="59">
        <v>0</v>
      </c>
      <c r="Y28" s="61"/>
      <c r="Z28" s="61"/>
      <c r="AA28" s="61"/>
      <c r="AB28" s="61"/>
      <c r="AC28" s="61"/>
      <c r="AD28" s="53"/>
      <c r="AE28" s="53"/>
      <c r="AF28" s="53"/>
      <c r="AG28" s="53"/>
      <c r="AH28" s="53"/>
      <c r="AI28" s="57">
        <f t="shared" si="2"/>
        <v>62.83</v>
      </c>
      <c r="AJ28" s="57">
        <f t="shared" si="3"/>
        <v>665.15</v>
      </c>
      <c r="AK28" s="5" t="str">
        <f t="shared" si="4"/>
        <v>21</v>
      </c>
    </row>
    <row r="29" spans="1:37" s="40" customFormat="1" x14ac:dyDescent="0.25">
      <c r="A29" s="4" t="s">
        <v>84</v>
      </c>
      <c r="B29" s="41" t="s">
        <v>87</v>
      </c>
      <c r="C29" s="31">
        <v>1100587060</v>
      </c>
      <c r="D29" s="31" t="s">
        <v>33</v>
      </c>
      <c r="E29" s="31">
        <v>59600049</v>
      </c>
      <c r="F29" s="31">
        <v>2</v>
      </c>
      <c r="G29" s="31">
        <v>2900599676</v>
      </c>
      <c r="H29" s="42" t="s">
        <v>531</v>
      </c>
      <c r="I29" s="31">
        <v>30</v>
      </c>
      <c r="J29" s="45">
        <v>554</v>
      </c>
      <c r="K29" s="61">
        <v>0</v>
      </c>
      <c r="L29" s="57">
        <f t="shared" si="6"/>
        <v>61.77</v>
      </c>
      <c r="M29" s="57">
        <f t="shared" si="7"/>
        <v>2.77</v>
      </c>
      <c r="N29" s="61">
        <f t="shared" si="8"/>
        <v>2.77</v>
      </c>
      <c r="O29" s="61">
        <f t="shared" si="9"/>
        <v>67.31</v>
      </c>
      <c r="P29" s="45">
        <v>554</v>
      </c>
      <c r="Q29" s="44">
        <f t="shared" si="0"/>
        <v>554</v>
      </c>
      <c r="R29" s="39">
        <f t="shared" si="1"/>
        <v>51.8</v>
      </c>
      <c r="S29" s="61"/>
      <c r="T29" s="61"/>
      <c r="U29" s="61"/>
      <c r="V29" s="61"/>
      <c r="W29" s="61"/>
      <c r="X29" s="59">
        <v>0</v>
      </c>
      <c r="Y29" s="61"/>
      <c r="Z29" s="61"/>
      <c r="AA29" s="61"/>
      <c r="AB29" s="61"/>
      <c r="AC29" s="61"/>
      <c r="AD29" s="53"/>
      <c r="AE29" s="53"/>
      <c r="AF29" s="53"/>
      <c r="AG29" s="53"/>
      <c r="AH29" s="53"/>
      <c r="AI29" s="57">
        <f t="shared" si="2"/>
        <v>51.8</v>
      </c>
      <c r="AJ29" s="57">
        <f t="shared" si="3"/>
        <v>502.2</v>
      </c>
      <c r="AK29" s="7" t="str">
        <f t="shared" si="4"/>
        <v>22</v>
      </c>
    </row>
    <row r="30" spans="1:37" s="40" customFormat="1" x14ac:dyDescent="0.25">
      <c r="A30" s="6" t="s">
        <v>86</v>
      </c>
      <c r="B30" s="41" t="s">
        <v>89</v>
      </c>
      <c r="C30" s="31">
        <v>1900383090</v>
      </c>
      <c r="D30" s="31" t="s">
        <v>33</v>
      </c>
      <c r="E30" s="31">
        <v>59600049</v>
      </c>
      <c r="F30" s="31">
        <v>2</v>
      </c>
      <c r="G30" s="31">
        <v>2900451617</v>
      </c>
      <c r="H30" s="42" t="s">
        <v>544</v>
      </c>
      <c r="I30" s="31">
        <v>30</v>
      </c>
      <c r="J30" s="45">
        <v>672</v>
      </c>
      <c r="K30" s="61">
        <f t="shared" si="5"/>
        <v>55.98</v>
      </c>
      <c r="L30" s="57">
        <f t="shared" si="6"/>
        <v>74.930000000000007</v>
      </c>
      <c r="M30" s="57">
        <f t="shared" si="7"/>
        <v>3.36</v>
      </c>
      <c r="N30" s="61">
        <f t="shared" si="8"/>
        <v>3.36</v>
      </c>
      <c r="O30" s="61">
        <f t="shared" si="9"/>
        <v>81.650000000000006</v>
      </c>
      <c r="P30" s="45">
        <v>672</v>
      </c>
      <c r="Q30" s="44">
        <f t="shared" si="0"/>
        <v>727.98</v>
      </c>
      <c r="R30" s="39">
        <f t="shared" si="1"/>
        <v>62.83</v>
      </c>
      <c r="S30" s="61"/>
      <c r="T30" s="61"/>
      <c r="U30" s="61"/>
      <c r="V30" s="61"/>
      <c r="W30" s="61"/>
      <c r="X30" s="59">
        <v>0</v>
      </c>
      <c r="Y30" s="61"/>
      <c r="Z30" s="61"/>
      <c r="AA30" s="61"/>
      <c r="AB30" s="61"/>
      <c r="AC30" s="61"/>
      <c r="AD30" s="53"/>
      <c r="AE30" s="53"/>
      <c r="AF30" s="53"/>
      <c r="AG30" s="53"/>
      <c r="AH30" s="53"/>
      <c r="AI30" s="57">
        <f t="shared" si="2"/>
        <v>62.83</v>
      </c>
      <c r="AJ30" s="57">
        <f t="shared" si="3"/>
        <v>665.15</v>
      </c>
      <c r="AK30" s="5" t="str">
        <f t="shared" si="4"/>
        <v>23</v>
      </c>
    </row>
    <row r="31" spans="1:37" s="40" customFormat="1" x14ac:dyDescent="0.25">
      <c r="A31" s="6" t="s">
        <v>88</v>
      </c>
      <c r="B31" s="41" t="s">
        <v>91</v>
      </c>
      <c r="C31" s="31">
        <v>1103650055</v>
      </c>
      <c r="D31" s="31" t="s">
        <v>33</v>
      </c>
      <c r="E31" s="31">
        <v>59600049</v>
      </c>
      <c r="F31" s="31">
        <v>2</v>
      </c>
      <c r="G31" s="31">
        <v>2900877652</v>
      </c>
      <c r="H31" s="42" t="s">
        <v>539</v>
      </c>
      <c r="I31" s="31">
        <v>30</v>
      </c>
      <c r="J31" s="45">
        <v>554</v>
      </c>
      <c r="K31" s="61">
        <v>0</v>
      </c>
      <c r="L31" s="57">
        <f t="shared" si="6"/>
        <v>61.77</v>
      </c>
      <c r="M31" s="57">
        <f t="shared" si="7"/>
        <v>2.77</v>
      </c>
      <c r="N31" s="61">
        <f t="shared" si="8"/>
        <v>2.77</v>
      </c>
      <c r="O31" s="61">
        <f t="shared" si="9"/>
        <v>67.31</v>
      </c>
      <c r="P31" s="45">
        <v>554</v>
      </c>
      <c r="Q31" s="44">
        <f t="shared" si="0"/>
        <v>554</v>
      </c>
      <c r="R31" s="39">
        <f t="shared" si="1"/>
        <v>51.8</v>
      </c>
      <c r="S31" s="61">
        <v>37.56</v>
      </c>
      <c r="T31" s="61"/>
      <c r="U31" s="61"/>
      <c r="V31" s="61"/>
      <c r="W31" s="61">
        <v>387.8</v>
      </c>
      <c r="X31" s="59">
        <v>8.2809999999999988</v>
      </c>
      <c r="Y31" s="61"/>
      <c r="Z31" s="61"/>
      <c r="AA31" s="61"/>
      <c r="AB31" s="61"/>
      <c r="AC31" s="61"/>
      <c r="AD31" s="53"/>
      <c r="AE31" s="53"/>
      <c r="AF31" s="53"/>
      <c r="AG31" s="53"/>
      <c r="AH31" s="53"/>
      <c r="AI31" s="57">
        <f t="shared" si="2"/>
        <v>485.44100000000003</v>
      </c>
      <c r="AJ31" s="57">
        <f t="shared" si="3"/>
        <v>68.558999999999969</v>
      </c>
      <c r="AK31" s="7" t="str">
        <f t="shared" si="4"/>
        <v>24</v>
      </c>
    </row>
    <row r="32" spans="1:37" s="40" customFormat="1" x14ac:dyDescent="0.25">
      <c r="A32" s="4" t="s">
        <v>90</v>
      </c>
      <c r="B32" s="41" t="s">
        <v>93</v>
      </c>
      <c r="C32" s="31">
        <v>1103812838</v>
      </c>
      <c r="D32" s="31" t="s">
        <v>33</v>
      </c>
      <c r="E32" s="31">
        <v>59600049</v>
      </c>
      <c r="F32" s="31">
        <v>2</v>
      </c>
      <c r="G32" s="31">
        <v>2900244928</v>
      </c>
      <c r="H32" s="42"/>
      <c r="I32" s="31">
        <v>30</v>
      </c>
      <c r="J32" s="45">
        <v>554</v>
      </c>
      <c r="K32" s="61">
        <f t="shared" si="5"/>
        <v>46.15</v>
      </c>
      <c r="L32" s="57">
        <f t="shared" si="6"/>
        <v>61.77</v>
      </c>
      <c r="M32" s="57">
        <f t="shared" si="7"/>
        <v>2.77</v>
      </c>
      <c r="N32" s="61">
        <f t="shared" si="8"/>
        <v>2.77</v>
      </c>
      <c r="O32" s="61">
        <f t="shared" si="9"/>
        <v>67.31</v>
      </c>
      <c r="P32" s="45">
        <v>554</v>
      </c>
      <c r="Q32" s="44">
        <f t="shared" si="0"/>
        <v>600.15</v>
      </c>
      <c r="R32" s="39">
        <f t="shared" si="1"/>
        <v>51.8</v>
      </c>
      <c r="S32" s="61">
        <v>6.42</v>
      </c>
      <c r="T32" s="61"/>
      <c r="U32" s="61"/>
      <c r="V32" s="61"/>
      <c r="W32" s="61">
        <v>387.8</v>
      </c>
      <c r="X32" s="59">
        <v>47.500999999999998</v>
      </c>
      <c r="Y32" s="61"/>
      <c r="Z32" s="61"/>
      <c r="AA32" s="61"/>
      <c r="AB32" s="61"/>
      <c r="AC32" s="61"/>
      <c r="AD32" s="53"/>
      <c r="AE32" s="53"/>
      <c r="AF32" s="53"/>
      <c r="AG32" s="53"/>
      <c r="AH32" s="53"/>
      <c r="AI32" s="57">
        <f t="shared" si="2"/>
        <v>493.52099999999996</v>
      </c>
      <c r="AJ32" s="57">
        <f t="shared" si="3"/>
        <v>106.62900000000002</v>
      </c>
      <c r="AK32" s="5" t="str">
        <f t="shared" si="4"/>
        <v>25</v>
      </c>
    </row>
    <row r="33" spans="1:37" s="40" customFormat="1" x14ac:dyDescent="0.25">
      <c r="A33" s="6" t="s">
        <v>92</v>
      </c>
      <c r="B33" s="41" t="s">
        <v>569</v>
      </c>
      <c r="C33" s="31">
        <v>1103632095</v>
      </c>
      <c r="D33" s="31" t="s">
        <v>33</v>
      </c>
      <c r="E33" s="31">
        <v>59600049</v>
      </c>
      <c r="F33" s="31">
        <v>2</v>
      </c>
      <c r="G33" s="31">
        <v>2900671855</v>
      </c>
      <c r="H33" s="42" t="s">
        <v>454</v>
      </c>
      <c r="I33" s="31">
        <v>30</v>
      </c>
      <c r="J33" s="45">
        <v>504</v>
      </c>
      <c r="K33" s="61">
        <f t="shared" si="5"/>
        <v>41.98</v>
      </c>
      <c r="L33" s="57">
        <f t="shared" si="6"/>
        <v>56.2</v>
      </c>
      <c r="M33" s="57">
        <f t="shared" si="7"/>
        <v>2.52</v>
      </c>
      <c r="N33" s="61">
        <f t="shared" si="8"/>
        <v>2.52</v>
      </c>
      <c r="O33" s="61">
        <f t="shared" si="9"/>
        <v>61.240000000000009</v>
      </c>
      <c r="P33" s="45">
        <v>504</v>
      </c>
      <c r="Q33" s="44">
        <f t="shared" si="0"/>
        <v>545.98</v>
      </c>
      <c r="R33" s="39">
        <f t="shared" si="1"/>
        <v>47.12</v>
      </c>
      <c r="S33" s="61"/>
      <c r="T33" s="61"/>
      <c r="U33" s="61"/>
      <c r="V33" s="61"/>
      <c r="W33" s="61"/>
      <c r="X33" s="59">
        <v>0</v>
      </c>
      <c r="Y33" s="61"/>
      <c r="Z33" s="61"/>
      <c r="AA33" s="61"/>
      <c r="AB33" s="61"/>
      <c r="AC33" s="61"/>
      <c r="AD33" s="53"/>
      <c r="AE33" s="53"/>
      <c r="AF33" s="53"/>
      <c r="AG33" s="53"/>
      <c r="AH33" s="53"/>
      <c r="AI33" s="57">
        <f t="shared" si="2"/>
        <v>47.12</v>
      </c>
      <c r="AJ33" s="57">
        <f t="shared" si="3"/>
        <v>498.86</v>
      </c>
      <c r="AK33" s="7" t="str">
        <f t="shared" si="4"/>
        <v>26</v>
      </c>
    </row>
    <row r="34" spans="1:37" s="40" customFormat="1" x14ac:dyDescent="0.25">
      <c r="A34" s="6" t="s">
        <v>94</v>
      </c>
      <c r="B34" s="41" t="s">
        <v>96</v>
      </c>
      <c r="C34" s="31">
        <v>1102803457</v>
      </c>
      <c r="D34" s="31" t="s">
        <v>33</v>
      </c>
      <c r="E34" s="31">
        <v>59600049</v>
      </c>
      <c r="F34" s="31">
        <v>2</v>
      </c>
      <c r="G34" s="31">
        <v>2900263572</v>
      </c>
      <c r="H34" s="42"/>
      <c r="I34" s="31">
        <v>30</v>
      </c>
      <c r="J34" s="45">
        <v>504</v>
      </c>
      <c r="K34" s="61">
        <f t="shared" si="5"/>
        <v>41.98</v>
      </c>
      <c r="L34" s="57">
        <f t="shared" si="6"/>
        <v>56.2</v>
      </c>
      <c r="M34" s="57">
        <f t="shared" si="7"/>
        <v>2.52</v>
      </c>
      <c r="N34" s="61">
        <f t="shared" si="8"/>
        <v>2.52</v>
      </c>
      <c r="O34" s="61">
        <f t="shared" si="9"/>
        <v>61.240000000000009</v>
      </c>
      <c r="P34" s="45">
        <v>504</v>
      </c>
      <c r="Q34" s="44">
        <f t="shared" si="0"/>
        <v>545.98</v>
      </c>
      <c r="R34" s="39">
        <f t="shared" si="1"/>
        <v>47.12</v>
      </c>
      <c r="S34" s="61">
        <v>28.53</v>
      </c>
      <c r="T34" s="61">
        <v>129.54</v>
      </c>
      <c r="U34" s="61"/>
      <c r="V34" s="61"/>
      <c r="W34" s="61">
        <v>126</v>
      </c>
      <c r="X34" s="59">
        <v>170</v>
      </c>
      <c r="Y34" s="61"/>
      <c r="Z34" s="61"/>
      <c r="AA34" s="61"/>
      <c r="AB34" s="61"/>
      <c r="AC34" s="61"/>
      <c r="AD34" s="53"/>
      <c r="AE34" s="53"/>
      <c r="AF34" s="53"/>
      <c r="AG34" s="53"/>
      <c r="AH34" s="53"/>
      <c r="AI34" s="57">
        <f t="shared" si="2"/>
        <v>501.19</v>
      </c>
      <c r="AJ34" s="57">
        <f t="shared" si="3"/>
        <v>44.79000000000002</v>
      </c>
      <c r="AK34" s="5" t="str">
        <f t="shared" si="4"/>
        <v>27</v>
      </c>
    </row>
    <row r="35" spans="1:37" s="40" customFormat="1" x14ac:dyDescent="0.25">
      <c r="A35" s="4" t="s">
        <v>95</v>
      </c>
      <c r="B35" s="41" t="s">
        <v>98</v>
      </c>
      <c r="C35" s="31">
        <v>1101426359</v>
      </c>
      <c r="D35" s="31" t="s">
        <v>33</v>
      </c>
      <c r="E35" s="31">
        <v>59600049</v>
      </c>
      <c r="F35" s="31">
        <v>2</v>
      </c>
      <c r="G35" s="31">
        <v>2101063768</v>
      </c>
      <c r="H35" s="42"/>
      <c r="I35" s="31">
        <v>30</v>
      </c>
      <c r="J35" s="45">
        <v>796.59</v>
      </c>
      <c r="K35" s="61">
        <v>0</v>
      </c>
      <c r="L35" s="57">
        <f t="shared" si="6"/>
        <v>88.82</v>
      </c>
      <c r="M35" s="57">
        <f t="shared" si="7"/>
        <v>3.98</v>
      </c>
      <c r="N35" s="61">
        <f t="shared" si="8"/>
        <v>3.98</v>
      </c>
      <c r="O35" s="61">
        <f t="shared" si="9"/>
        <v>96.78</v>
      </c>
      <c r="P35" s="45">
        <v>796.59</v>
      </c>
      <c r="Q35" s="44">
        <f t="shared" si="0"/>
        <v>796.59</v>
      </c>
      <c r="R35" s="39">
        <f t="shared" si="1"/>
        <v>74.48</v>
      </c>
      <c r="S35" s="61"/>
      <c r="T35" s="61"/>
      <c r="U35" s="61"/>
      <c r="V35" s="61"/>
      <c r="W35" s="61"/>
      <c r="X35" s="59">
        <v>63.625</v>
      </c>
      <c r="Y35" s="61"/>
      <c r="Z35" s="61"/>
      <c r="AA35" s="61"/>
      <c r="AB35" s="61">
        <v>400</v>
      </c>
      <c r="AC35" s="61"/>
      <c r="AD35" s="53"/>
      <c r="AE35" s="53"/>
      <c r="AF35" s="53"/>
      <c r="AG35" s="53"/>
      <c r="AH35" s="53"/>
      <c r="AI35" s="57">
        <f t="shared" si="2"/>
        <v>538.10500000000002</v>
      </c>
      <c r="AJ35" s="57">
        <f t="shared" si="3"/>
        <v>258.48500000000001</v>
      </c>
      <c r="AK35" s="7" t="str">
        <f t="shared" si="4"/>
        <v>28</v>
      </c>
    </row>
    <row r="36" spans="1:37" s="40" customFormat="1" x14ac:dyDescent="0.25">
      <c r="A36" s="6" t="s">
        <v>97</v>
      </c>
      <c r="B36" s="41" t="s">
        <v>99</v>
      </c>
      <c r="C36" s="31" t="s">
        <v>100</v>
      </c>
      <c r="D36" s="31" t="s">
        <v>33</v>
      </c>
      <c r="E36" s="31">
        <v>59600049</v>
      </c>
      <c r="F36" s="31">
        <v>2</v>
      </c>
      <c r="G36" s="31">
        <v>2900685611</v>
      </c>
      <c r="H36" s="42" t="s">
        <v>531</v>
      </c>
      <c r="I36" s="31">
        <v>30</v>
      </c>
      <c r="J36" s="45">
        <v>554</v>
      </c>
      <c r="K36" s="61">
        <f t="shared" si="5"/>
        <v>46.15</v>
      </c>
      <c r="L36" s="57">
        <f t="shared" si="6"/>
        <v>61.77</v>
      </c>
      <c r="M36" s="57">
        <f t="shared" si="7"/>
        <v>2.77</v>
      </c>
      <c r="N36" s="61">
        <f t="shared" si="8"/>
        <v>2.77</v>
      </c>
      <c r="O36" s="61">
        <f t="shared" si="9"/>
        <v>67.31</v>
      </c>
      <c r="P36" s="45">
        <v>554</v>
      </c>
      <c r="Q36" s="44">
        <f t="shared" si="0"/>
        <v>600.15</v>
      </c>
      <c r="R36" s="39">
        <f t="shared" si="1"/>
        <v>51.8</v>
      </c>
      <c r="S36" s="61"/>
      <c r="T36" s="61"/>
      <c r="U36" s="61"/>
      <c r="V36" s="61"/>
      <c r="W36" s="61"/>
      <c r="X36" s="59">
        <v>11.381</v>
      </c>
      <c r="Y36" s="61"/>
      <c r="Z36" s="61"/>
      <c r="AA36" s="61"/>
      <c r="AB36" s="61"/>
      <c r="AC36" s="61"/>
      <c r="AD36" s="53"/>
      <c r="AE36" s="53"/>
      <c r="AF36" s="53"/>
      <c r="AG36" s="53"/>
      <c r="AH36" s="53"/>
      <c r="AI36" s="57">
        <f t="shared" si="2"/>
        <v>63.180999999999997</v>
      </c>
      <c r="AJ36" s="57">
        <f t="shared" si="3"/>
        <v>536.96899999999994</v>
      </c>
      <c r="AK36" s="5" t="str">
        <f t="shared" si="4"/>
        <v>29</v>
      </c>
    </row>
    <row r="37" spans="1:37" s="40" customFormat="1" x14ac:dyDescent="0.25">
      <c r="A37" s="6" t="s">
        <v>44</v>
      </c>
      <c r="B37" s="41" t="s">
        <v>102</v>
      </c>
      <c r="C37" s="31">
        <v>1103023204</v>
      </c>
      <c r="D37" s="31" t="s">
        <v>33</v>
      </c>
      <c r="E37" s="31">
        <v>59600049</v>
      </c>
      <c r="F37" s="31">
        <v>2</v>
      </c>
      <c r="G37" s="31">
        <v>2109000760</v>
      </c>
      <c r="H37" s="42" t="s">
        <v>527</v>
      </c>
      <c r="I37" s="31">
        <v>30</v>
      </c>
      <c r="J37" s="45">
        <v>554</v>
      </c>
      <c r="K37" s="61">
        <f t="shared" si="5"/>
        <v>46.15</v>
      </c>
      <c r="L37" s="57">
        <f t="shared" si="6"/>
        <v>61.77</v>
      </c>
      <c r="M37" s="57">
        <f t="shared" si="7"/>
        <v>2.77</v>
      </c>
      <c r="N37" s="61">
        <f t="shared" si="8"/>
        <v>2.77</v>
      </c>
      <c r="O37" s="61">
        <f t="shared" si="9"/>
        <v>67.31</v>
      </c>
      <c r="P37" s="45">
        <v>554</v>
      </c>
      <c r="Q37" s="44">
        <f t="shared" si="0"/>
        <v>600.15</v>
      </c>
      <c r="R37" s="39">
        <f t="shared" si="1"/>
        <v>51.8</v>
      </c>
      <c r="S37" s="61">
        <v>19.88</v>
      </c>
      <c r="T37" s="61"/>
      <c r="U37" s="61"/>
      <c r="V37" s="61"/>
      <c r="W37" s="61"/>
      <c r="X37" s="59">
        <v>9.9809999999999999</v>
      </c>
      <c r="Y37" s="61"/>
      <c r="Z37" s="61"/>
      <c r="AA37" s="61"/>
      <c r="AB37" s="61"/>
      <c r="AC37" s="61"/>
      <c r="AD37" s="53"/>
      <c r="AE37" s="53"/>
      <c r="AF37" s="53"/>
      <c r="AG37" s="53"/>
      <c r="AH37" s="53"/>
      <c r="AI37" s="57">
        <f t="shared" si="2"/>
        <v>81.660999999999987</v>
      </c>
      <c r="AJ37" s="57">
        <f t="shared" si="3"/>
        <v>518.48900000000003</v>
      </c>
      <c r="AK37" s="7" t="str">
        <f t="shared" si="4"/>
        <v>30</v>
      </c>
    </row>
    <row r="38" spans="1:37" s="40" customFormat="1" x14ac:dyDescent="0.25">
      <c r="A38" s="4" t="s">
        <v>101</v>
      </c>
      <c r="B38" s="41" t="s">
        <v>104</v>
      </c>
      <c r="C38" s="31">
        <v>1101484457</v>
      </c>
      <c r="D38" s="31" t="s">
        <v>33</v>
      </c>
      <c r="E38" s="31">
        <v>59600049</v>
      </c>
      <c r="F38" s="31">
        <v>2</v>
      </c>
      <c r="G38" s="31">
        <v>2900509741</v>
      </c>
      <c r="H38" s="42" t="s">
        <v>540</v>
      </c>
      <c r="I38" s="31">
        <v>30</v>
      </c>
      <c r="J38" s="45">
        <v>504</v>
      </c>
      <c r="K38" s="61">
        <f t="shared" si="5"/>
        <v>41.98</v>
      </c>
      <c r="L38" s="57">
        <f t="shared" si="6"/>
        <v>56.2</v>
      </c>
      <c r="M38" s="57">
        <f t="shared" si="7"/>
        <v>2.52</v>
      </c>
      <c r="N38" s="61">
        <f t="shared" si="8"/>
        <v>2.52</v>
      </c>
      <c r="O38" s="61">
        <f t="shared" si="9"/>
        <v>61.240000000000009</v>
      </c>
      <c r="P38" s="45">
        <v>504</v>
      </c>
      <c r="Q38" s="44">
        <f t="shared" si="0"/>
        <v>545.98</v>
      </c>
      <c r="R38" s="39">
        <f t="shared" si="1"/>
        <v>47.12</v>
      </c>
      <c r="S38" s="61">
        <v>25.99</v>
      </c>
      <c r="T38" s="61"/>
      <c r="U38" s="61"/>
      <c r="V38" s="61"/>
      <c r="W38" s="61">
        <v>352.8</v>
      </c>
      <c r="X38" s="59">
        <v>10.879999999999999</v>
      </c>
      <c r="Y38" s="61"/>
      <c r="Z38" s="61"/>
      <c r="AA38" s="61"/>
      <c r="AB38" s="61"/>
      <c r="AC38" s="61"/>
      <c r="AD38" s="53"/>
      <c r="AE38" s="53"/>
      <c r="AF38" s="53"/>
      <c r="AG38" s="53"/>
      <c r="AH38" s="53"/>
      <c r="AI38" s="57">
        <f t="shared" si="2"/>
        <v>436.79</v>
      </c>
      <c r="AJ38" s="57">
        <f t="shared" si="3"/>
        <v>109.19</v>
      </c>
      <c r="AK38" s="5" t="str">
        <f t="shared" si="4"/>
        <v>31</v>
      </c>
    </row>
    <row r="39" spans="1:37" s="40" customFormat="1" x14ac:dyDescent="0.25">
      <c r="A39" s="6" t="s">
        <v>103</v>
      </c>
      <c r="B39" s="41" t="s">
        <v>106</v>
      </c>
      <c r="C39" s="31">
        <v>1102410907</v>
      </c>
      <c r="D39" s="31" t="s">
        <v>33</v>
      </c>
      <c r="E39" s="31">
        <v>59600049</v>
      </c>
      <c r="F39" s="31">
        <v>2</v>
      </c>
      <c r="G39" s="31">
        <v>2101042958</v>
      </c>
      <c r="H39" s="42" t="s">
        <v>536</v>
      </c>
      <c r="I39" s="31">
        <v>30</v>
      </c>
      <c r="J39" s="45">
        <v>520</v>
      </c>
      <c r="K39" s="61">
        <v>0</v>
      </c>
      <c r="L39" s="57">
        <f t="shared" si="6"/>
        <v>57.98</v>
      </c>
      <c r="M39" s="57">
        <f t="shared" si="7"/>
        <v>2.6</v>
      </c>
      <c r="N39" s="61">
        <f t="shared" si="8"/>
        <v>2.6</v>
      </c>
      <c r="O39" s="61">
        <f t="shared" si="9"/>
        <v>63.18</v>
      </c>
      <c r="P39" s="45">
        <v>520</v>
      </c>
      <c r="Q39" s="44">
        <f t="shared" si="0"/>
        <v>520</v>
      </c>
      <c r="R39" s="39">
        <f t="shared" si="1"/>
        <v>48.62</v>
      </c>
      <c r="S39" s="61"/>
      <c r="T39" s="61"/>
      <c r="U39" s="61"/>
      <c r="V39" s="61"/>
      <c r="W39" s="61">
        <v>364</v>
      </c>
      <c r="X39" s="59">
        <v>62.039000000000001</v>
      </c>
      <c r="Y39" s="61"/>
      <c r="Z39" s="61"/>
      <c r="AA39" s="61"/>
      <c r="AB39" s="61"/>
      <c r="AC39" s="61"/>
      <c r="AD39" s="53"/>
      <c r="AE39" s="53"/>
      <c r="AF39" s="53"/>
      <c r="AG39" s="53"/>
      <c r="AH39" s="53"/>
      <c r="AI39" s="57">
        <f t="shared" si="2"/>
        <v>474.65899999999999</v>
      </c>
      <c r="AJ39" s="57">
        <f t="shared" si="3"/>
        <v>45.341000000000008</v>
      </c>
      <c r="AK39" s="7" t="str">
        <f t="shared" si="4"/>
        <v>32</v>
      </c>
    </row>
    <row r="40" spans="1:37" s="40" customFormat="1" x14ac:dyDescent="0.25">
      <c r="A40" s="6" t="s">
        <v>105</v>
      </c>
      <c r="B40" s="48" t="s">
        <v>108</v>
      </c>
      <c r="C40" s="31">
        <v>1100867181</v>
      </c>
      <c r="D40" s="31" t="s">
        <v>41</v>
      </c>
      <c r="E40" s="31">
        <v>59700001</v>
      </c>
      <c r="F40" s="31">
        <v>2</v>
      </c>
      <c r="G40" s="31" t="s">
        <v>109</v>
      </c>
      <c r="H40" s="42" t="s">
        <v>454</v>
      </c>
      <c r="I40" s="31">
        <v>30</v>
      </c>
      <c r="J40" s="45">
        <v>504</v>
      </c>
      <c r="K40" s="61">
        <f t="shared" si="5"/>
        <v>41.98</v>
      </c>
      <c r="L40" s="57">
        <f t="shared" si="6"/>
        <v>56.2</v>
      </c>
      <c r="M40" s="57">
        <f t="shared" si="7"/>
        <v>2.52</v>
      </c>
      <c r="N40" s="61">
        <f t="shared" si="8"/>
        <v>2.52</v>
      </c>
      <c r="O40" s="61">
        <f t="shared" si="9"/>
        <v>61.240000000000009</v>
      </c>
      <c r="P40" s="45">
        <v>504</v>
      </c>
      <c r="Q40" s="44">
        <f t="shared" si="0"/>
        <v>545.98</v>
      </c>
      <c r="R40" s="39">
        <f t="shared" si="1"/>
        <v>47.12</v>
      </c>
      <c r="S40" s="61"/>
      <c r="T40" s="61"/>
      <c r="U40" s="61"/>
      <c r="V40" s="61"/>
      <c r="W40" s="61">
        <v>352.8</v>
      </c>
      <c r="X40" s="59">
        <v>51.29</v>
      </c>
      <c r="Y40" s="61"/>
      <c r="Z40" s="61"/>
      <c r="AA40" s="61"/>
      <c r="AB40" s="61"/>
      <c r="AC40" s="61"/>
      <c r="AD40" s="53"/>
      <c r="AE40" s="53"/>
      <c r="AF40" s="53"/>
      <c r="AG40" s="53"/>
      <c r="AH40" s="53"/>
      <c r="AI40" s="57">
        <f t="shared" si="2"/>
        <v>451.21000000000004</v>
      </c>
      <c r="AJ40" s="57">
        <f t="shared" si="3"/>
        <v>94.769999999999982</v>
      </c>
      <c r="AK40" s="5" t="str">
        <f t="shared" si="4"/>
        <v>33</v>
      </c>
    </row>
    <row r="41" spans="1:37" s="40" customFormat="1" x14ac:dyDescent="0.25">
      <c r="A41" s="4" t="s">
        <v>107</v>
      </c>
      <c r="B41" s="41" t="s">
        <v>111</v>
      </c>
      <c r="C41" s="31">
        <v>1102789359</v>
      </c>
      <c r="D41" s="31" t="s">
        <v>33</v>
      </c>
      <c r="E41" s="31">
        <v>59600049</v>
      </c>
      <c r="F41" s="31">
        <v>2</v>
      </c>
      <c r="G41" s="31">
        <v>2900483668</v>
      </c>
      <c r="H41" s="42" t="s">
        <v>540</v>
      </c>
      <c r="I41" s="31">
        <v>30</v>
      </c>
      <c r="J41" s="45">
        <v>504</v>
      </c>
      <c r="K41" s="61">
        <f t="shared" si="5"/>
        <v>41.98</v>
      </c>
      <c r="L41" s="57">
        <f t="shared" si="6"/>
        <v>56.2</v>
      </c>
      <c r="M41" s="57">
        <f t="shared" si="7"/>
        <v>2.52</v>
      </c>
      <c r="N41" s="61">
        <f t="shared" si="8"/>
        <v>2.52</v>
      </c>
      <c r="O41" s="61">
        <f t="shared" si="9"/>
        <v>61.240000000000009</v>
      </c>
      <c r="P41" s="45">
        <v>504</v>
      </c>
      <c r="Q41" s="44">
        <f t="shared" si="0"/>
        <v>545.98</v>
      </c>
      <c r="R41" s="39">
        <f t="shared" si="1"/>
        <v>47.12</v>
      </c>
      <c r="S41" s="61">
        <v>22.82</v>
      </c>
      <c r="T41" s="61"/>
      <c r="U41" s="61"/>
      <c r="V41" s="61"/>
      <c r="W41" s="61"/>
      <c r="X41" s="59">
        <v>63.88</v>
      </c>
      <c r="Y41" s="61"/>
      <c r="Z41" s="61"/>
      <c r="AA41" s="61"/>
      <c r="AB41" s="61"/>
      <c r="AC41" s="61"/>
      <c r="AD41" s="53"/>
      <c r="AE41" s="53"/>
      <c r="AF41" s="53"/>
      <c r="AG41" s="53"/>
      <c r="AH41" s="53"/>
      <c r="AI41" s="57">
        <f t="shared" si="2"/>
        <v>133.82</v>
      </c>
      <c r="AJ41" s="57">
        <f t="shared" si="3"/>
        <v>412.16</v>
      </c>
      <c r="AK41" s="7" t="str">
        <f t="shared" si="4"/>
        <v>34</v>
      </c>
    </row>
    <row r="42" spans="1:37" s="40" customFormat="1" x14ac:dyDescent="0.25">
      <c r="A42" s="6" t="s">
        <v>110</v>
      </c>
      <c r="B42" s="41" t="s">
        <v>113</v>
      </c>
      <c r="C42" s="31">
        <v>1104466279</v>
      </c>
      <c r="D42" s="31" t="s">
        <v>33</v>
      </c>
      <c r="E42" s="31">
        <v>59600049</v>
      </c>
      <c r="F42" s="31">
        <v>2</v>
      </c>
      <c r="G42" s="31">
        <v>2900744207</v>
      </c>
      <c r="H42" s="42" t="s">
        <v>544</v>
      </c>
      <c r="I42" s="31">
        <v>30</v>
      </c>
      <c r="J42" s="45">
        <v>672</v>
      </c>
      <c r="K42" s="61">
        <f t="shared" si="5"/>
        <v>55.98</v>
      </c>
      <c r="L42" s="57">
        <f t="shared" si="6"/>
        <v>74.930000000000007</v>
      </c>
      <c r="M42" s="57">
        <f t="shared" si="7"/>
        <v>3.36</v>
      </c>
      <c r="N42" s="61">
        <f t="shared" si="8"/>
        <v>3.36</v>
      </c>
      <c r="O42" s="61">
        <f t="shared" si="9"/>
        <v>81.650000000000006</v>
      </c>
      <c r="P42" s="45">
        <v>672</v>
      </c>
      <c r="Q42" s="44">
        <f t="shared" si="0"/>
        <v>727.98</v>
      </c>
      <c r="R42" s="39">
        <f t="shared" si="1"/>
        <v>62.83</v>
      </c>
      <c r="S42" s="61"/>
      <c r="T42" s="61"/>
      <c r="U42" s="61"/>
      <c r="V42" s="61"/>
      <c r="W42" s="61"/>
      <c r="X42" s="59">
        <v>10.544</v>
      </c>
      <c r="Y42" s="61"/>
      <c r="Z42" s="61"/>
      <c r="AA42" s="61"/>
      <c r="AB42" s="61"/>
      <c r="AC42" s="61"/>
      <c r="AD42" s="53"/>
      <c r="AE42" s="53"/>
      <c r="AF42" s="53"/>
      <c r="AG42" s="53"/>
      <c r="AH42" s="53"/>
      <c r="AI42" s="57">
        <f t="shared" si="2"/>
        <v>73.373999999999995</v>
      </c>
      <c r="AJ42" s="57">
        <f t="shared" si="3"/>
        <v>654.60599999999999</v>
      </c>
      <c r="AK42" s="5" t="str">
        <f t="shared" si="4"/>
        <v>35</v>
      </c>
    </row>
    <row r="43" spans="1:37" s="40" customFormat="1" x14ac:dyDescent="0.25">
      <c r="A43" s="6" t="s">
        <v>112</v>
      </c>
      <c r="B43" s="41" t="s">
        <v>115</v>
      </c>
      <c r="C43" s="31">
        <v>1102052071</v>
      </c>
      <c r="D43" s="31" t="s">
        <v>33</v>
      </c>
      <c r="E43" s="31">
        <v>59600049</v>
      </c>
      <c r="F43" s="31">
        <v>2</v>
      </c>
      <c r="G43" s="31">
        <v>2900600388</v>
      </c>
      <c r="H43" s="42"/>
      <c r="I43" s="47">
        <v>30</v>
      </c>
      <c r="J43" s="45">
        <v>504</v>
      </c>
      <c r="K43" s="61">
        <f t="shared" si="5"/>
        <v>41.98</v>
      </c>
      <c r="L43" s="57">
        <f t="shared" si="6"/>
        <v>56.2</v>
      </c>
      <c r="M43" s="57">
        <f t="shared" si="7"/>
        <v>2.52</v>
      </c>
      <c r="N43" s="61">
        <f t="shared" si="8"/>
        <v>2.52</v>
      </c>
      <c r="O43" s="61">
        <f t="shared" si="9"/>
        <v>61.240000000000009</v>
      </c>
      <c r="P43" s="45">
        <v>504</v>
      </c>
      <c r="Q43" s="44">
        <f t="shared" si="0"/>
        <v>545.98</v>
      </c>
      <c r="R43" s="39">
        <f t="shared" si="1"/>
        <v>47.12</v>
      </c>
      <c r="S43" s="61"/>
      <c r="T43" s="61"/>
      <c r="U43" s="61"/>
      <c r="V43" s="61"/>
      <c r="W43" s="61"/>
      <c r="X43" s="59">
        <v>10.879999999999999</v>
      </c>
      <c r="Y43" s="61"/>
      <c r="Z43" s="61"/>
      <c r="AA43" s="61"/>
      <c r="AB43" s="61"/>
      <c r="AC43" s="61"/>
      <c r="AD43" s="53"/>
      <c r="AE43" s="53"/>
      <c r="AF43" s="53"/>
      <c r="AG43" s="53"/>
      <c r="AH43" s="53"/>
      <c r="AI43" s="57">
        <f t="shared" si="2"/>
        <v>58</v>
      </c>
      <c r="AJ43" s="57">
        <f t="shared" si="3"/>
        <v>487.98</v>
      </c>
      <c r="AK43" s="7" t="str">
        <f t="shared" si="4"/>
        <v>36</v>
      </c>
    </row>
    <row r="44" spans="1:37" s="40" customFormat="1" x14ac:dyDescent="0.25">
      <c r="A44" s="4" t="s">
        <v>114</v>
      </c>
      <c r="B44" s="41" t="s">
        <v>117</v>
      </c>
      <c r="C44" s="31" t="s">
        <v>118</v>
      </c>
      <c r="D44" s="31" t="s">
        <v>33</v>
      </c>
      <c r="E44" s="31">
        <v>59600049</v>
      </c>
      <c r="F44" s="31">
        <v>2</v>
      </c>
      <c r="G44" s="31">
        <v>2900526062</v>
      </c>
      <c r="H44" s="42" t="s">
        <v>535</v>
      </c>
      <c r="I44" s="31">
        <v>30</v>
      </c>
      <c r="J44" s="45">
        <v>672</v>
      </c>
      <c r="K44" s="61">
        <v>0</v>
      </c>
      <c r="L44" s="57">
        <f t="shared" si="6"/>
        <v>74.930000000000007</v>
      </c>
      <c r="M44" s="57">
        <f t="shared" si="7"/>
        <v>3.36</v>
      </c>
      <c r="N44" s="61">
        <f t="shared" si="8"/>
        <v>3.36</v>
      </c>
      <c r="O44" s="61">
        <f t="shared" si="9"/>
        <v>81.650000000000006</v>
      </c>
      <c r="P44" s="45">
        <v>672</v>
      </c>
      <c r="Q44" s="44">
        <f t="shared" si="0"/>
        <v>672</v>
      </c>
      <c r="R44" s="39">
        <f t="shared" si="1"/>
        <v>62.83</v>
      </c>
      <c r="S44" s="61"/>
      <c r="T44" s="61"/>
      <c r="U44" s="61"/>
      <c r="V44" s="61"/>
      <c r="W44" s="61"/>
      <c r="X44" s="59">
        <v>9.9600000000000009</v>
      </c>
      <c r="Y44" s="61"/>
      <c r="Z44" s="61"/>
      <c r="AA44" s="61"/>
      <c r="AB44" s="61"/>
      <c r="AC44" s="61"/>
      <c r="AD44" s="53"/>
      <c r="AE44" s="53"/>
      <c r="AF44" s="53"/>
      <c r="AG44" s="53"/>
      <c r="AH44" s="53"/>
      <c r="AI44" s="57">
        <f t="shared" si="2"/>
        <v>72.789999999999992</v>
      </c>
      <c r="AJ44" s="57">
        <f t="shared" si="3"/>
        <v>599.21</v>
      </c>
      <c r="AK44" s="5" t="str">
        <f t="shared" si="4"/>
        <v>37</v>
      </c>
    </row>
    <row r="45" spans="1:37" s="40" customFormat="1" x14ac:dyDescent="0.25">
      <c r="A45" s="6" t="s">
        <v>116</v>
      </c>
      <c r="B45" s="41" t="s">
        <v>120</v>
      </c>
      <c r="C45" s="31">
        <v>1103198501</v>
      </c>
      <c r="D45" s="31" t="s">
        <v>33</v>
      </c>
      <c r="E45" s="31">
        <v>59600049</v>
      </c>
      <c r="F45" s="31">
        <v>2</v>
      </c>
      <c r="G45" s="31">
        <v>2900406401</v>
      </c>
      <c r="H45" s="42"/>
      <c r="I45" s="31">
        <v>30</v>
      </c>
      <c r="J45" s="45">
        <v>672</v>
      </c>
      <c r="K45" s="61">
        <f t="shared" si="5"/>
        <v>55.98</v>
      </c>
      <c r="L45" s="57">
        <f t="shared" si="6"/>
        <v>74.930000000000007</v>
      </c>
      <c r="M45" s="57">
        <f t="shared" si="7"/>
        <v>3.36</v>
      </c>
      <c r="N45" s="61">
        <f t="shared" si="8"/>
        <v>3.36</v>
      </c>
      <c r="O45" s="61">
        <f t="shared" si="9"/>
        <v>81.650000000000006</v>
      </c>
      <c r="P45" s="45">
        <v>672</v>
      </c>
      <c r="Q45" s="44">
        <f t="shared" si="0"/>
        <v>727.98</v>
      </c>
      <c r="R45" s="39">
        <f t="shared" si="1"/>
        <v>62.83</v>
      </c>
      <c r="S45" s="61">
        <v>129.88</v>
      </c>
      <c r="T45" s="61"/>
      <c r="U45" s="61"/>
      <c r="V45" s="61"/>
      <c r="W45" s="61">
        <v>470.4</v>
      </c>
      <c r="X45" s="59">
        <v>9</v>
      </c>
      <c r="Y45" s="61"/>
      <c r="Z45" s="61"/>
      <c r="AA45" s="61"/>
      <c r="AB45" s="61"/>
      <c r="AC45" s="61"/>
      <c r="AD45" s="53"/>
      <c r="AE45" s="53"/>
      <c r="AF45" s="53"/>
      <c r="AG45" s="53"/>
      <c r="AH45" s="53"/>
      <c r="AI45" s="57">
        <f t="shared" si="2"/>
        <v>672.1099999999999</v>
      </c>
      <c r="AJ45" s="57">
        <f t="shared" si="3"/>
        <v>55.870000000000118</v>
      </c>
      <c r="AK45" s="7" t="str">
        <f t="shared" si="4"/>
        <v>38</v>
      </c>
    </row>
    <row r="46" spans="1:37" s="40" customFormat="1" x14ac:dyDescent="0.25">
      <c r="A46" s="6" t="s">
        <v>119</v>
      </c>
      <c r="B46" s="41" t="s">
        <v>122</v>
      </c>
      <c r="C46" s="31">
        <v>1103144984</v>
      </c>
      <c r="D46" s="31" t="s">
        <v>33</v>
      </c>
      <c r="E46" s="31">
        <v>59600049</v>
      </c>
      <c r="F46" s="31">
        <v>2</v>
      </c>
      <c r="G46" s="31">
        <v>2900142413</v>
      </c>
      <c r="H46" s="42"/>
      <c r="I46" s="31">
        <v>30</v>
      </c>
      <c r="J46" s="45">
        <v>554</v>
      </c>
      <c r="K46" s="61">
        <f t="shared" si="5"/>
        <v>46.15</v>
      </c>
      <c r="L46" s="57">
        <f t="shared" si="6"/>
        <v>61.77</v>
      </c>
      <c r="M46" s="57">
        <f t="shared" si="7"/>
        <v>2.77</v>
      </c>
      <c r="N46" s="61">
        <f t="shared" si="8"/>
        <v>2.77</v>
      </c>
      <c r="O46" s="61">
        <f t="shared" si="9"/>
        <v>67.31</v>
      </c>
      <c r="P46" s="45">
        <v>554</v>
      </c>
      <c r="Q46" s="44">
        <f t="shared" si="0"/>
        <v>600.15</v>
      </c>
      <c r="R46" s="39">
        <f t="shared" si="1"/>
        <v>51.8</v>
      </c>
      <c r="S46" s="61">
        <v>73.739999999999995</v>
      </c>
      <c r="T46" s="61"/>
      <c r="U46" s="61"/>
      <c r="V46" s="61"/>
      <c r="W46" s="61"/>
      <c r="X46" s="59">
        <v>56.900999999999996</v>
      </c>
      <c r="Y46" s="61"/>
      <c r="Z46" s="61">
        <v>281</v>
      </c>
      <c r="AA46" s="61"/>
      <c r="AB46" s="61"/>
      <c r="AC46" s="61"/>
      <c r="AD46" s="53"/>
      <c r="AE46" s="53"/>
      <c r="AF46" s="53"/>
      <c r="AG46" s="53"/>
      <c r="AH46" s="53"/>
      <c r="AI46" s="57">
        <f t="shared" si="2"/>
        <v>463.44099999999997</v>
      </c>
      <c r="AJ46" s="57">
        <f t="shared" si="3"/>
        <v>136.709</v>
      </c>
      <c r="AK46" s="5" t="str">
        <f t="shared" si="4"/>
        <v>39</v>
      </c>
    </row>
    <row r="47" spans="1:37" s="40" customFormat="1" x14ac:dyDescent="0.25">
      <c r="A47" s="4" t="s">
        <v>121</v>
      </c>
      <c r="B47" s="41" t="s">
        <v>557</v>
      </c>
      <c r="C47" s="31">
        <v>1100835873</v>
      </c>
      <c r="D47" s="31" t="s">
        <v>33</v>
      </c>
      <c r="E47" s="31">
        <v>59600049</v>
      </c>
      <c r="F47" s="31">
        <v>2</v>
      </c>
      <c r="G47" s="31">
        <v>2900356286</v>
      </c>
      <c r="H47" s="42"/>
      <c r="I47" s="31">
        <v>30</v>
      </c>
      <c r="J47" s="45">
        <v>672</v>
      </c>
      <c r="K47" s="61">
        <f t="shared" si="5"/>
        <v>55.98</v>
      </c>
      <c r="L47" s="57">
        <f t="shared" si="6"/>
        <v>74.930000000000007</v>
      </c>
      <c r="M47" s="57">
        <f t="shared" si="7"/>
        <v>3.36</v>
      </c>
      <c r="N47" s="61">
        <f t="shared" si="8"/>
        <v>3.36</v>
      </c>
      <c r="O47" s="61">
        <f t="shared" si="9"/>
        <v>81.650000000000006</v>
      </c>
      <c r="P47" s="45">
        <v>672</v>
      </c>
      <c r="Q47" s="44">
        <f t="shared" si="0"/>
        <v>727.98</v>
      </c>
      <c r="R47" s="39">
        <f t="shared" si="1"/>
        <v>62.83</v>
      </c>
      <c r="S47" s="61">
        <v>82.42</v>
      </c>
      <c r="T47" s="61"/>
      <c r="U47" s="61"/>
      <c r="V47" s="61"/>
      <c r="W47" s="66"/>
      <c r="X47" s="59">
        <v>24.72</v>
      </c>
      <c r="Y47" s="61"/>
      <c r="Z47" s="61"/>
      <c r="AA47" s="61"/>
      <c r="AB47" s="61"/>
      <c r="AC47" s="61">
        <v>22.92</v>
      </c>
      <c r="AD47" s="53"/>
      <c r="AE47" s="53"/>
      <c r="AF47" s="53"/>
      <c r="AG47" s="53"/>
      <c r="AH47" s="53"/>
      <c r="AI47" s="57">
        <f t="shared" si="2"/>
        <v>192.89</v>
      </c>
      <c r="AJ47" s="57">
        <f t="shared" si="3"/>
        <v>535.09</v>
      </c>
      <c r="AK47" s="7" t="str">
        <f t="shared" si="4"/>
        <v>40</v>
      </c>
    </row>
    <row r="48" spans="1:37" s="40" customFormat="1" x14ac:dyDescent="0.25">
      <c r="A48" s="6" t="s">
        <v>123</v>
      </c>
      <c r="B48" s="41" t="s">
        <v>125</v>
      </c>
      <c r="C48" s="31">
        <v>1101848859</v>
      </c>
      <c r="D48" s="31" t="s">
        <v>33</v>
      </c>
      <c r="E48" s="31">
        <v>59600049</v>
      </c>
      <c r="F48" s="31">
        <v>2</v>
      </c>
      <c r="G48" s="31">
        <v>2900383696</v>
      </c>
      <c r="H48" s="42" t="s">
        <v>531</v>
      </c>
      <c r="I48" s="31">
        <v>30</v>
      </c>
      <c r="J48" s="60">
        <v>760.6</v>
      </c>
      <c r="K48" s="61">
        <f t="shared" si="5"/>
        <v>63.36</v>
      </c>
      <c r="L48" s="57">
        <f t="shared" si="6"/>
        <v>84.81</v>
      </c>
      <c r="M48" s="57">
        <f t="shared" si="7"/>
        <v>3.8</v>
      </c>
      <c r="N48" s="61">
        <f t="shared" si="8"/>
        <v>3.8</v>
      </c>
      <c r="O48" s="61">
        <f t="shared" si="9"/>
        <v>92.41</v>
      </c>
      <c r="P48" s="43">
        <v>760.6</v>
      </c>
      <c r="Q48" s="44">
        <f t="shared" si="0"/>
        <v>823.96</v>
      </c>
      <c r="R48" s="39">
        <f t="shared" si="1"/>
        <v>71.12</v>
      </c>
      <c r="S48" s="61">
        <v>70.42</v>
      </c>
      <c r="T48" s="61"/>
      <c r="U48" s="61"/>
      <c r="V48" s="61"/>
      <c r="W48" s="61"/>
      <c r="X48" s="59">
        <v>23</v>
      </c>
      <c r="Y48" s="61"/>
      <c r="Z48" s="61">
        <v>299</v>
      </c>
      <c r="AA48" s="61"/>
      <c r="AB48" s="61"/>
      <c r="AC48" s="61"/>
      <c r="AD48" s="53"/>
      <c r="AE48" s="53"/>
      <c r="AF48" s="53"/>
      <c r="AG48" s="53"/>
      <c r="AH48" s="53"/>
      <c r="AI48" s="57">
        <f t="shared" si="2"/>
        <v>463.54</v>
      </c>
      <c r="AJ48" s="57">
        <f t="shared" si="3"/>
        <v>360.42</v>
      </c>
      <c r="AK48" s="5" t="str">
        <f t="shared" si="4"/>
        <v>41</v>
      </c>
    </row>
    <row r="49" spans="1:37" s="40" customFormat="1" x14ac:dyDescent="0.25">
      <c r="A49" s="6" t="s">
        <v>124</v>
      </c>
      <c r="B49" s="41" t="s">
        <v>127</v>
      </c>
      <c r="C49" s="31">
        <v>1102240403</v>
      </c>
      <c r="D49" s="31" t="s">
        <v>33</v>
      </c>
      <c r="E49" s="31">
        <v>59600049</v>
      </c>
      <c r="F49" s="31">
        <v>2</v>
      </c>
      <c r="G49" s="31">
        <v>2109000436</v>
      </c>
      <c r="H49" s="42" t="s">
        <v>549</v>
      </c>
      <c r="I49" s="31">
        <v>30</v>
      </c>
      <c r="J49" s="45">
        <v>554</v>
      </c>
      <c r="K49" s="61">
        <f t="shared" si="5"/>
        <v>46.15</v>
      </c>
      <c r="L49" s="57">
        <f t="shared" si="6"/>
        <v>61.77</v>
      </c>
      <c r="M49" s="57">
        <f t="shared" si="7"/>
        <v>2.77</v>
      </c>
      <c r="N49" s="61">
        <f t="shared" si="8"/>
        <v>2.77</v>
      </c>
      <c r="O49" s="61">
        <f t="shared" si="9"/>
        <v>67.31</v>
      </c>
      <c r="P49" s="45">
        <v>554</v>
      </c>
      <c r="Q49" s="44">
        <f t="shared" si="0"/>
        <v>600.15</v>
      </c>
      <c r="R49" s="39">
        <f t="shared" si="1"/>
        <v>51.8</v>
      </c>
      <c r="S49" s="61">
        <v>50</v>
      </c>
      <c r="T49" s="61"/>
      <c r="U49" s="61"/>
      <c r="V49" s="61"/>
      <c r="W49" s="61"/>
      <c r="X49" s="59">
        <v>11.381</v>
      </c>
      <c r="Y49" s="61"/>
      <c r="Z49" s="61"/>
      <c r="AA49" s="61"/>
      <c r="AB49" s="61"/>
      <c r="AC49" s="61"/>
      <c r="AD49" s="53"/>
      <c r="AE49" s="53"/>
      <c r="AF49" s="53"/>
      <c r="AG49" s="53"/>
      <c r="AH49" s="53"/>
      <c r="AI49" s="57">
        <f t="shared" si="2"/>
        <v>113.181</v>
      </c>
      <c r="AJ49" s="57">
        <f t="shared" si="3"/>
        <v>486.96899999999999</v>
      </c>
      <c r="AK49" s="7" t="str">
        <f t="shared" si="4"/>
        <v>42</v>
      </c>
    </row>
    <row r="50" spans="1:37" s="40" customFormat="1" x14ac:dyDescent="0.25">
      <c r="A50" s="4" t="s">
        <v>126</v>
      </c>
      <c r="B50" s="41" t="s">
        <v>129</v>
      </c>
      <c r="C50" s="31">
        <v>1101984449</v>
      </c>
      <c r="D50" s="31" t="s">
        <v>33</v>
      </c>
      <c r="E50" s="31">
        <v>59600049</v>
      </c>
      <c r="F50" s="31">
        <v>2</v>
      </c>
      <c r="G50" s="31">
        <v>2101058394</v>
      </c>
      <c r="H50" s="42" t="s">
        <v>539</v>
      </c>
      <c r="I50" s="31">
        <v>30</v>
      </c>
      <c r="J50" s="60">
        <v>764.09</v>
      </c>
      <c r="K50" s="61">
        <f t="shared" si="5"/>
        <v>63.65</v>
      </c>
      <c r="L50" s="57">
        <f t="shared" si="6"/>
        <v>85.2</v>
      </c>
      <c r="M50" s="57">
        <f t="shared" si="7"/>
        <v>3.82</v>
      </c>
      <c r="N50" s="61">
        <f t="shared" si="8"/>
        <v>3.82</v>
      </c>
      <c r="O50" s="61">
        <f t="shared" si="9"/>
        <v>92.839999999999989</v>
      </c>
      <c r="P50" s="43">
        <v>764.09</v>
      </c>
      <c r="Q50" s="44">
        <f t="shared" si="0"/>
        <v>827.74</v>
      </c>
      <c r="R50" s="39">
        <f t="shared" si="1"/>
        <v>71.44</v>
      </c>
      <c r="S50" s="61">
        <v>120.14</v>
      </c>
      <c r="T50" s="61"/>
      <c r="U50" s="61"/>
      <c r="V50" s="61"/>
      <c r="W50" s="61">
        <v>534.86</v>
      </c>
      <c r="X50" s="59">
        <v>35</v>
      </c>
      <c r="Y50" s="61"/>
      <c r="Z50" s="61">
        <v>0</v>
      </c>
      <c r="AA50" s="61"/>
      <c r="AB50" s="61"/>
      <c r="AC50" s="61"/>
      <c r="AD50" s="53"/>
      <c r="AE50" s="53"/>
      <c r="AF50" s="53"/>
      <c r="AG50" s="53"/>
      <c r="AH50" s="53"/>
      <c r="AI50" s="57">
        <f t="shared" si="2"/>
        <v>761.44</v>
      </c>
      <c r="AJ50" s="57">
        <f t="shared" si="3"/>
        <v>66.299999999999955</v>
      </c>
      <c r="AK50" s="5" t="str">
        <f t="shared" si="4"/>
        <v>43</v>
      </c>
    </row>
    <row r="51" spans="1:37" s="40" customFormat="1" x14ac:dyDescent="0.25">
      <c r="A51" s="6" t="s">
        <v>128</v>
      </c>
      <c r="B51" s="41" t="s">
        <v>131</v>
      </c>
      <c r="C51" s="31">
        <v>1102045687</v>
      </c>
      <c r="D51" s="31" t="s">
        <v>33</v>
      </c>
      <c r="E51" s="31">
        <v>59600049</v>
      </c>
      <c r="F51" s="31">
        <v>2</v>
      </c>
      <c r="G51" s="31">
        <v>2900683172</v>
      </c>
      <c r="H51" s="42" t="s">
        <v>529</v>
      </c>
      <c r="I51" s="31">
        <v>30</v>
      </c>
      <c r="J51" s="45">
        <v>504</v>
      </c>
      <c r="K51" s="61">
        <f t="shared" si="5"/>
        <v>41.98</v>
      </c>
      <c r="L51" s="57">
        <f t="shared" si="6"/>
        <v>56.2</v>
      </c>
      <c r="M51" s="57">
        <f t="shared" si="7"/>
        <v>2.52</v>
      </c>
      <c r="N51" s="61">
        <f t="shared" si="8"/>
        <v>2.52</v>
      </c>
      <c r="O51" s="61">
        <f t="shared" si="9"/>
        <v>61.240000000000009</v>
      </c>
      <c r="P51" s="45">
        <v>504</v>
      </c>
      <c r="Q51" s="44">
        <f t="shared" si="0"/>
        <v>545.98</v>
      </c>
      <c r="R51" s="39">
        <f t="shared" si="1"/>
        <v>47.12</v>
      </c>
      <c r="S51" s="61">
        <v>30.56</v>
      </c>
      <c r="T51" s="61"/>
      <c r="U51" s="61"/>
      <c r="V51" s="61">
        <v>40</v>
      </c>
      <c r="W51" s="61"/>
      <c r="X51" s="59">
        <v>8.2800000000000011</v>
      </c>
      <c r="Y51" s="61"/>
      <c r="Z51" s="61"/>
      <c r="AA51" s="61"/>
      <c r="AB51" s="61"/>
      <c r="AC51" s="61"/>
      <c r="AD51" s="53"/>
      <c r="AE51" s="53"/>
      <c r="AF51" s="53"/>
      <c r="AG51" s="53"/>
      <c r="AH51" s="53"/>
      <c r="AI51" s="57">
        <f t="shared" si="2"/>
        <v>125.96</v>
      </c>
      <c r="AJ51" s="57">
        <f t="shared" si="3"/>
        <v>420.02000000000004</v>
      </c>
      <c r="AK51" s="7" t="str">
        <f t="shared" si="4"/>
        <v>44</v>
      </c>
    </row>
    <row r="52" spans="1:37" s="40" customFormat="1" x14ac:dyDescent="0.25">
      <c r="A52" s="6" t="s">
        <v>130</v>
      </c>
      <c r="B52" s="41" t="s">
        <v>133</v>
      </c>
      <c r="C52" s="31">
        <v>1104277346</v>
      </c>
      <c r="D52" s="31" t="s">
        <v>33</v>
      </c>
      <c r="E52" s="31">
        <v>59600049</v>
      </c>
      <c r="F52" s="31">
        <v>2</v>
      </c>
      <c r="G52" s="31">
        <v>2900483586</v>
      </c>
      <c r="H52" s="42" t="s">
        <v>535</v>
      </c>
      <c r="I52" s="31">
        <v>30</v>
      </c>
      <c r="J52" s="45">
        <v>672</v>
      </c>
      <c r="K52" s="61">
        <f t="shared" si="5"/>
        <v>55.98</v>
      </c>
      <c r="L52" s="57">
        <f t="shared" si="6"/>
        <v>74.930000000000007</v>
      </c>
      <c r="M52" s="57">
        <f t="shared" si="7"/>
        <v>3.36</v>
      </c>
      <c r="N52" s="61">
        <f t="shared" si="8"/>
        <v>3.36</v>
      </c>
      <c r="O52" s="61">
        <f t="shared" si="9"/>
        <v>81.650000000000006</v>
      </c>
      <c r="P52" s="45">
        <v>672</v>
      </c>
      <c r="Q52" s="44">
        <f t="shared" si="0"/>
        <v>727.98</v>
      </c>
      <c r="R52" s="39">
        <f t="shared" si="1"/>
        <v>62.83</v>
      </c>
      <c r="S52" s="61"/>
      <c r="T52" s="61"/>
      <c r="U52" s="61"/>
      <c r="V52" s="61"/>
      <c r="W52" s="61"/>
      <c r="X52" s="59">
        <v>12.559999999999999</v>
      </c>
      <c r="Y52" s="61"/>
      <c r="Z52" s="61"/>
      <c r="AA52" s="61"/>
      <c r="AB52" s="61"/>
      <c r="AC52" s="61"/>
      <c r="AD52" s="53"/>
      <c r="AE52" s="53"/>
      <c r="AF52" s="53"/>
      <c r="AG52" s="53"/>
      <c r="AH52" s="53"/>
      <c r="AI52" s="57">
        <f t="shared" si="2"/>
        <v>75.39</v>
      </c>
      <c r="AJ52" s="57">
        <f t="shared" si="3"/>
        <v>652.59</v>
      </c>
      <c r="AK52" s="5" t="str">
        <f t="shared" si="4"/>
        <v>45</v>
      </c>
    </row>
    <row r="53" spans="1:37" s="40" customFormat="1" x14ac:dyDescent="0.25">
      <c r="A53" s="4" t="s">
        <v>132</v>
      </c>
      <c r="B53" s="41" t="s">
        <v>135</v>
      </c>
      <c r="C53" s="31">
        <v>1900408590</v>
      </c>
      <c r="D53" s="31" t="s">
        <v>33</v>
      </c>
      <c r="E53" s="31">
        <v>59600049</v>
      </c>
      <c r="F53" s="31">
        <v>2</v>
      </c>
      <c r="G53" s="31">
        <v>2900633566</v>
      </c>
      <c r="H53" s="42" t="s">
        <v>535</v>
      </c>
      <c r="I53" s="31">
        <v>30</v>
      </c>
      <c r="J53" s="45">
        <v>672</v>
      </c>
      <c r="K53" s="61">
        <f t="shared" si="5"/>
        <v>55.98</v>
      </c>
      <c r="L53" s="57">
        <f t="shared" si="6"/>
        <v>74.930000000000007</v>
      </c>
      <c r="M53" s="57">
        <f t="shared" si="7"/>
        <v>3.36</v>
      </c>
      <c r="N53" s="61">
        <f t="shared" si="8"/>
        <v>3.36</v>
      </c>
      <c r="O53" s="61">
        <f t="shared" si="9"/>
        <v>81.650000000000006</v>
      </c>
      <c r="P53" s="45">
        <v>672</v>
      </c>
      <c r="Q53" s="44">
        <f t="shared" si="0"/>
        <v>727.98</v>
      </c>
      <c r="R53" s="39">
        <f t="shared" si="1"/>
        <v>62.83</v>
      </c>
      <c r="S53" s="61">
        <v>18.98</v>
      </c>
      <c r="T53" s="61"/>
      <c r="U53" s="61"/>
      <c r="V53" s="61">
        <v>150</v>
      </c>
      <c r="W53" s="61">
        <v>470.4</v>
      </c>
      <c r="X53" s="59">
        <v>9.9600000000000009</v>
      </c>
      <c r="Y53" s="61"/>
      <c r="Z53" s="61"/>
      <c r="AA53" s="61"/>
      <c r="AB53" s="61"/>
      <c r="AC53" s="61"/>
      <c r="AD53" s="53"/>
      <c r="AE53" s="53"/>
      <c r="AF53" s="53"/>
      <c r="AG53" s="53"/>
      <c r="AH53" s="53"/>
      <c r="AI53" s="57">
        <f t="shared" si="2"/>
        <v>712.17000000000007</v>
      </c>
      <c r="AJ53" s="57">
        <f t="shared" si="3"/>
        <v>15.809999999999945</v>
      </c>
      <c r="AK53" s="7" t="str">
        <f t="shared" si="4"/>
        <v>46</v>
      </c>
    </row>
    <row r="54" spans="1:37" s="40" customFormat="1" x14ac:dyDescent="0.25">
      <c r="A54" s="6" t="s">
        <v>134</v>
      </c>
      <c r="B54" s="41" t="s">
        <v>137</v>
      </c>
      <c r="C54" s="31" t="s">
        <v>138</v>
      </c>
      <c r="D54" s="31" t="s">
        <v>41</v>
      </c>
      <c r="E54" s="31" t="s">
        <v>42</v>
      </c>
      <c r="F54" s="31" t="s">
        <v>139</v>
      </c>
      <c r="G54" s="31" t="s">
        <v>140</v>
      </c>
      <c r="H54" s="42" t="s">
        <v>536</v>
      </c>
      <c r="I54" s="31" t="s">
        <v>44</v>
      </c>
      <c r="J54" s="45">
        <v>520</v>
      </c>
      <c r="K54" s="61">
        <f t="shared" si="5"/>
        <v>43.32</v>
      </c>
      <c r="L54" s="57">
        <f t="shared" si="6"/>
        <v>57.98</v>
      </c>
      <c r="M54" s="57">
        <f t="shared" si="7"/>
        <v>2.6</v>
      </c>
      <c r="N54" s="61">
        <f t="shared" si="8"/>
        <v>2.6</v>
      </c>
      <c r="O54" s="61">
        <f t="shared" si="9"/>
        <v>63.18</v>
      </c>
      <c r="P54" s="45">
        <v>520</v>
      </c>
      <c r="Q54" s="44">
        <f t="shared" si="0"/>
        <v>563.32000000000005</v>
      </c>
      <c r="R54" s="39">
        <f t="shared" si="1"/>
        <v>48.62</v>
      </c>
      <c r="S54" s="61"/>
      <c r="T54" s="61"/>
      <c r="U54" s="61"/>
      <c r="V54" s="61"/>
      <c r="W54" s="61">
        <v>364</v>
      </c>
      <c r="X54" s="59">
        <v>11.038999999999998</v>
      </c>
      <c r="Y54" s="61"/>
      <c r="Z54" s="61"/>
      <c r="AA54" s="61"/>
      <c r="AB54" s="61"/>
      <c r="AC54" s="61"/>
      <c r="AD54" s="53"/>
      <c r="AE54" s="53"/>
      <c r="AF54" s="53"/>
      <c r="AG54" s="53"/>
      <c r="AH54" s="53"/>
      <c r="AI54" s="57">
        <f t="shared" si="2"/>
        <v>423.65899999999999</v>
      </c>
      <c r="AJ54" s="57">
        <f t="shared" si="3"/>
        <v>139.66100000000006</v>
      </c>
      <c r="AK54" s="5" t="str">
        <f t="shared" si="4"/>
        <v>47</v>
      </c>
    </row>
    <row r="55" spans="1:37" s="40" customFormat="1" x14ac:dyDescent="0.25">
      <c r="A55" s="6" t="s">
        <v>136</v>
      </c>
      <c r="B55" s="48" t="s">
        <v>142</v>
      </c>
      <c r="C55" s="31">
        <v>1104411390</v>
      </c>
      <c r="D55" s="31" t="s">
        <v>41</v>
      </c>
      <c r="E55" s="31" t="s">
        <v>42</v>
      </c>
      <c r="F55" s="31">
        <v>2</v>
      </c>
      <c r="G55" s="49" t="s">
        <v>143</v>
      </c>
      <c r="H55" s="42" t="s">
        <v>535</v>
      </c>
      <c r="I55" s="31">
        <v>30</v>
      </c>
      <c r="J55" s="45">
        <v>672</v>
      </c>
      <c r="K55" s="61">
        <f t="shared" si="5"/>
        <v>55.98</v>
      </c>
      <c r="L55" s="57">
        <f t="shared" si="6"/>
        <v>74.930000000000007</v>
      </c>
      <c r="M55" s="57">
        <f t="shared" si="7"/>
        <v>3.36</v>
      </c>
      <c r="N55" s="61">
        <f t="shared" si="8"/>
        <v>3.36</v>
      </c>
      <c r="O55" s="61">
        <f t="shared" si="9"/>
        <v>81.650000000000006</v>
      </c>
      <c r="P55" s="45">
        <v>672</v>
      </c>
      <c r="Q55" s="44">
        <f t="shared" si="0"/>
        <v>727.98</v>
      </c>
      <c r="R55" s="39">
        <f t="shared" si="1"/>
        <v>62.83</v>
      </c>
      <c r="S55" s="61">
        <v>18.920000000000002</v>
      </c>
      <c r="T55" s="61"/>
      <c r="U55" s="61"/>
      <c r="V55" s="61"/>
      <c r="W55" s="61"/>
      <c r="X55" s="59">
        <v>129.81399999999999</v>
      </c>
      <c r="Y55" s="61"/>
      <c r="Z55" s="61"/>
      <c r="AA55" s="61"/>
      <c r="AB55" s="61"/>
      <c r="AC55" s="61"/>
      <c r="AD55" s="53"/>
      <c r="AE55" s="53"/>
      <c r="AF55" s="53"/>
      <c r="AG55" s="53"/>
      <c r="AH55" s="53"/>
      <c r="AI55" s="57">
        <f t="shared" si="2"/>
        <v>211.56399999999999</v>
      </c>
      <c r="AJ55" s="57">
        <f t="shared" si="3"/>
        <v>516.41600000000005</v>
      </c>
      <c r="AK55" s="7" t="str">
        <f t="shared" si="4"/>
        <v>48</v>
      </c>
    </row>
    <row r="56" spans="1:37" s="40" customFormat="1" x14ac:dyDescent="0.25">
      <c r="A56" s="4" t="s">
        <v>141</v>
      </c>
      <c r="B56" s="41" t="s">
        <v>145</v>
      </c>
      <c r="C56" s="31">
        <v>1102017751</v>
      </c>
      <c r="D56" s="31" t="s">
        <v>33</v>
      </c>
      <c r="E56" s="31">
        <v>59600049</v>
      </c>
      <c r="F56" s="31">
        <v>2</v>
      </c>
      <c r="G56" s="31">
        <v>2900522466</v>
      </c>
      <c r="H56" s="42" t="s">
        <v>454</v>
      </c>
      <c r="I56" s="31">
        <v>30</v>
      </c>
      <c r="J56" s="45">
        <v>520</v>
      </c>
      <c r="K56" s="61">
        <f t="shared" si="5"/>
        <v>43.32</v>
      </c>
      <c r="L56" s="57">
        <f t="shared" si="6"/>
        <v>57.98</v>
      </c>
      <c r="M56" s="57">
        <f t="shared" si="7"/>
        <v>2.6</v>
      </c>
      <c r="N56" s="61">
        <f t="shared" si="8"/>
        <v>2.6</v>
      </c>
      <c r="O56" s="61">
        <f t="shared" si="9"/>
        <v>63.18</v>
      </c>
      <c r="P56" s="45">
        <v>520</v>
      </c>
      <c r="Q56" s="44">
        <f t="shared" si="0"/>
        <v>563.32000000000005</v>
      </c>
      <c r="R56" s="39">
        <f t="shared" si="1"/>
        <v>48.62</v>
      </c>
      <c r="S56" s="61"/>
      <c r="T56" s="61"/>
      <c r="U56" s="61"/>
      <c r="V56" s="61"/>
      <c r="W56" s="61"/>
      <c r="X56" s="59">
        <v>8.3989999999999991</v>
      </c>
      <c r="Y56" s="61"/>
      <c r="Z56" s="61"/>
      <c r="AA56" s="61"/>
      <c r="AB56" s="61"/>
      <c r="AC56" s="61"/>
      <c r="AD56" s="53"/>
      <c r="AE56" s="53"/>
      <c r="AF56" s="53"/>
      <c r="AG56" s="53"/>
      <c r="AH56" s="53"/>
      <c r="AI56" s="57">
        <f t="shared" si="2"/>
        <v>57.018999999999998</v>
      </c>
      <c r="AJ56" s="57">
        <f t="shared" si="3"/>
        <v>506.30100000000004</v>
      </c>
      <c r="AK56" s="5" t="str">
        <f t="shared" si="4"/>
        <v>49</v>
      </c>
    </row>
    <row r="57" spans="1:37" s="40" customFormat="1" x14ac:dyDescent="0.25">
      <c r="A57" s="6" t="s">
        <v>144</v>
      </c>
      <c r="B57" s="41" t="s">
        <v>147</v>
      </c>
      <c r="C57" s="31">
        <v>1102343967</v>
      </c>
      <c r="D57" s="31" t="s">
        <v>33</v>
      </c>
      <c r="E57" s="31">
        <v>59600049</v>
      </c>
      <c r="F57" s="31">
        <v>2</v>
      </c>
      <c r="G57" s="31">
        <v>2900367973</v>
      </c>
      <c r="H57" s="42" t="s">
        <v>540</v>
      </c>
      <c r="I57" s="31">
        <v>30</v>
      </c>
      <c r="J57" s="45">
        <v>504</v>
      </c>
      <c r="K57" s="61">
        <f t="shared" si="5"/>
        <v>41.98</v>
      </c>
      <c r="L57" s="57">
        <f t="shared" si="6"/>
        <v>56.2</v>
      </c>
      <c r="M57" s="57">
        <f t="shared" si="7"/>
        <v>2.52</v>
      </c>
      <c r="N57" s="61">
        <f t="shared" si="8"/>
        <v>2.52</v>
      </c>
      <c r="O57" s="61">
        <f t="shared" si="9"/>
        <v>61.240000000000009</v>
      </c>
      <c r="P57" s="45">
        <v>504</v>
      </c>
      <c r="Q57" s="44">
        <f t="shared" si="0"/>
        <v>545.98</v>
      </c>
      <c r="R57" s="39">
        <f t="shared" si="1"/>
        <v>47.12</v>
      </c>
      <c r="S57" s="61"/>
      <c r="T57" s="61"/>
      <c r="U57" s="61"/>
      <c r="V57" s="61"/>
      <c r="W57" s="61"/>
      <c r="X57" s="59">
        <v>10.879999999999999</v>
      </c>
      <c r="Y57" s="61"/>
      <c r="Z57" s="61"/>
      <c r="AA57" s="67"/>
      <c r="AB57" s="67"/>
      <c r="AC57" s="61"/>
      <c r="AD57" s="53"/>
      <c r="AE57" s="53"/>
      <c r="AF57" s="53"/>
      <c r="AG57" s="53"/>
      <c r="AH57" s="53"/>
      <c r="AI57" s="57">
        <f t="shared" si="2"/>
        <v>58</v>
      </c>
      <c r="AJ57" s="57">
        <f t="shared" si="3"/>
        <v>487.98</v>
      </c>
      <c r="AK57" s="7" t="str">
        <f t="shared" si="4"/>
        <v>50</v>
      </c>
    </row>
    <row r="58" spans="1:37" s="40" customFormat="1" x14ac:dyDescent="0.25">
      <c r="A58" s="6" t="s">
        <v>146</v>
      </c>
      <c r="B58" s="41" t="s">
        <v>149</v>
      </c>
      <c r="C58" s="31">
        <v>1102980339</v>
      </c>
      <c r="D58" s="31" t="s">
        <v>33</v>
      </c>
      <c r="E58" s="31">
        <v>59600049</v>
      </c>
      <c r="F58" s="31">
        <v>2</v>
      </c>
      <c r="G58" s="31">
        <v>2900328739</v>
      </c>
      <c r="H58" s="42"/>
      <c r="I58" s="31">
        <v>30</v>
      </c>
      <c r="J58" s="45">
        <v>554</v>
      </c>
      <c r="K58" s="61">
        <f t="shared" si="5"/>
        <v>46.15</v>
      </c>
      <c r="L58" s="57">
        <f t="shared" si="6"/>
        <v>61.77</v>
      </c>
      <c r="M58" s="57">
        <f t="shared" si="7"/>
        <v>2.77</v>
      </c>
      <c r="N58" s="61">
        <f t="shared" si="8"/>
        <v>2.77</v>
      </c>
      <c r="O58" s="61">
        <f t="shared" si="9"/>
        <v>67.31</v>
      </c>
      <c r="P58" s="45">
        <v>554</v>
      </c>
      <c r="Q58" s="44">
        <f t="shared" si="0"/>
        <v>600.15</v>
      </c>
      <c r="R58" s="39">
        <f t="shared" si="1"/>
        <v>51.8</v>
      </c>
      <c r="S58" s="61">
        <v>43.75</v>
      </c>
      <c r="T58" s="61"/>
      <c r="U58" s="61"/>
      <c r="V58" s="61"/>
      <c r="W58" s="61">
        <v>387.8</v>
      </c>
      <c r="X58" s="59">
        <v>20</v>
      </c>
      <c r="Y58" s="66"/>
      <c r="Z58" s="61"/>
      <c r="AA58" s="67"/>
      <c r="AB58" s="67"/>
      <c r="AC58" s="61"/>
      <c r="AD58" s="53">
        <v>49.83</v>
      </c>
      <c r="AE58" s="53"/>
      <c r="AF58" s="53"/>
      <c r="AG58" s="53"/>
      <c r="AH58" s="53"/>
      <c r="AI58" s="57">
        <f t="shared" si="2"/>
        <v>553.18000000000006</v>
      </c>
      <c r="AJ58" s="57">
        <f t="shared" si="3"/>
        <v>46.969999999999914</v>
      </c>
      <c r="AK58" s="5" t="str">
        <f t="shared" si="4"/>
        <v>51</v>
      </c>
    </row>
    <row r="59" spans="1:37" s="40" customFormat="1" x14ac:dyDescent="0.25">
      <c r="A59" s="4" t="s">
        <v>148</v>
      </c>
      <c r="B59" s="41" t="s">
        <v>151</v>
      </c>
      <c r="C59" s="31">
        <v>1103740831</v>
      </c>
      <c r="D59" s="31" t="s">
        <v>33</v>
      </c>
      <c r="E59" s="31">
        <v>59600049</v>
      </c>
      <c r="F59" s="31">
        <v>2</v>
      </c>
      <c r="G59" s="31">
        <v>2900368947</v>
      </c>
      <c r="H59" s="42"/>
      <c r="I59" s="31">
        <v>30</v>
      </c>
      <c r="J59" s="45">
        <v>554</v>
      </c>
      <c r="K59" s="61">
        <v>0</v>
      </c>
      <c r="L59" s="57">
        <f t="shared" si="6"/>
        <v>61.77</v>
      </c>
      <c r="M59" s="57">
        <f t="shared" si="7"/>
        <v>2.77</v>
      </c>
      <c r="N59" s="61">
        <f t="shared" si="8"/>
        <v>2.77</v>
      </c>
      <c r="O59" s="61">
        <f t="shared" si="9"/>
        <v>67.31</v>
      </c>
      <c r="P59" s="45">
        <v>554</v>
      </c>
      <c r="Q59" s="44">
        <f t="shared" si="0"/>
        <v>554</v>
      </c>
      <c r="R59" s="39">
        <f t="shared" si="1"/>
        <v>51.8</v>
      </c>
      <c r="S59" s="61">
        <v>105.53</v>
      </c>
      <c r="T59" s="61"/>
      <c r="U59" s="61"/>
      <c r="V59" s="61"/>
      <c r="W59" s="61"/>
      <c r="X59" s="59">
        <v>64.900999999999996</v>
      </c>
      <c r="Y59" s="61"/>
      <c r="Z59" s="61"/>
      <c r="AA59" s="67"/>
      <c r="AB59" s="67"/>
      <c r="AC59" s="61"/>
      <c r="AD59" s="53"/>
      <c r="AE59" s="53"/>
      <c r="AF59" s="53"/>
      <c r="AG59" s="53"/>
      <c r="AH59" s="53"/>
      <c r="AI59" s="57">
        <f t="shared" si="2"/>
        <v>222.23099999999999</v>
      </c>
      <c r="AJ59" s="57">
        <f t="shared" si="3"/>
        <v>331.76900000000001</v>
      </c>
      <c r="AK59" s="7" t="str">
        <f t="shared" si="4"/>
        <v>52</v>
      </c>
    </row>
    <row r="60" spans="1:37" s="40" customFormat="1" x14ac:dyDescent="0.25">
      <c r="A60" s="6" t="s">
        <v>150</v>
      </c>
      <c r="B60" s="41" t="s">
        <v>153</v>
      </c>
      <c r="C60" s="31">
        <v>1103679427</v>
      </c>
      <c r="D60" s="31" t="s">
        <v>33</v>
      </c>
      <c r="E60" s="31">
        <v>59600049</v>
      </c>
      <c r="F60" s="31">
        <v>2</v>
      </c>
      <c r="G60" s="31">
        <v>2900559922</v>
      </c>
      <c r="H60" s="42"/>
      <c r="I60" s="31">
        <v>30</v>
      </c>
      <c r="J60" s="45">
        <v>504</v>
      </c>
      <c r="K60" s="61">
        <f t="shared" si="5"/>
        <v>41.98</v>
      </c>
      <c r="L60" s="57">
        <f t="shared" si="6"/>
        <v>56.2</v>
      </c>
      <c r="M60" s="57">
        <f t="shared" si="7"/>
        <v>2.52</v>
      </c>
      <c r="N60" s="61">
        <f t="shared" si="8"/>
        <v>2.52</v>
      </c>
      <c r="O60" s="61">
        <f t="shared" si="9"/>
        <v>61.240000000000009</v>
      </c>
      <c r="P60" s="45">
        <v>504</v>
      </c>
      <c r="Q60" s="44">
        <f t="shared" si="0"/>
        <v>545.98</v>
      </c>
      <c r="R60" s="39">
        <f t="shared" si="1"/>
        <v>47.12</v>
      </c>
      <c r="S60" s="61"/>
      <c r="T60" s="61"/>
      <c r="U60" s="61"/>
      <c r="V60" s="61"/>
      <c r="W60" s="61"/>
      <c r="X60" s="59">
        <v>8.2800000000000011</v>
      </c>
      <c r="Y60" s="61"/>
      <c r="Z60" s="61"/>
      <c r="AA60" s="67"/>
      <c r="AB60" s="67"/>
      <c r="AC60" s="61"/>
      <c r="AD60" s="53"/>
      <c r="AE60" s="53"/>
      <c r="AF60" s="53"/>
      <c r="AG60" s="53"/>
      <c r="AH60" s="53"/>
      <c r="AI60" s="57">
        <f t="shared" si="2"/>
        <v>55.4</v>
      </c>
      <c r="AJ60" s="57">
        <f t="shared" si="3"/>
        <v>490.58000000000004</v>
      </c>
      <c r="AK60" s="5" t="str">
        <f t="shared" si="4"/>
        <v>53</v>
      </c>
    </row>
    <row r="61" spans="1:37" s="40" customFormat="1" x14ac:dyDescent="0.25">
      <c r="A61" s="6" t="s">
        <v>152</v>
      </c>
      <c r="B61" s="41" t="s">
        <v>155</v>
      </c>
      <c r="C61" s="31">
        <v>1104109333</v>
      </c>
      <c r="D61" s="31" t="s">
        <v>33</v>
      </c>
      <c r="E61" s="31">
        <v>59600049</v>
      </c>
      <c r="F61" s="31">
        <v>2</v>
      </c>
      <c r="G61" s="31">
        <v>2900685196</v>
      </c>
      <c r="H61" s="42" t="s">
        <v>529</v>
      </c>
      <c r="I61" s="31">
        <v>30</v>
      </c>
      <c r="J61" s="45">
        <v>504</v>
      </c>
      <c r="K61" s="61">
        <f t="shared" si="5"/>
        <v>41.98</v>
      </c>
      <c r="L61" s="57">
        <f t="shared" si="6"/>
        <v>56.2</v>
      </c>
      <c r="M61" s="57">
        <f t="shared" si="7"/>
        <v>2.52</v>
      </c>
      <c r="N61" s="61">
        <f t="shared" si="8"/>
        <v>2.52</v>
      </c>
      <c r="O61" s="61">
        <f t="shared" si="9"/>
        <v>61.240000000000009</v>
      </c>
      <c r="P61" s="45">
        <v>504</v>
      </c>
      <c r="Q61" s="44">
        <f t="shared" si="0"/>
        <v>545.98</v>
      </c>
      <c r="R61" s="39">
        <f t="shared" si="1"/>
        <v>47.12</v>
      </c>
      <c r="S61" s="61">
        <v>16.420000000000002</v>
      </c>
      <c r="T61" s="61"/>
      <c r="U61" s="61"/>
      <c r="V61" s="61"/>
      <c r="W61" s="61"/>
      <c r="X61" s="59">
        <v>8.2800000000000011</v>
      </c>
      <c r="Y61" s="61"/>
      <c r="Z61" s="61"/>
      <c r="AA61" s="67"/>
      <c r="AB61" s="67"/>
      <c r="AC61" s="61"/>
      <c r="AD61" s="53"/>
      <c r="AE61" s="53"/>
      <c r="AF61" s="53"/>
      <c r="AG61" s="53"/>
      <c r="AH61" s="53"/>
      <c r="AI61" s="57">
        <f t="shared" si="2"/>
        <v>71.819999999999993</v>
      </c>
      <c r="AJ61" s="57">
        <f t="shared" si="3"/>
        <v>474.16</v>
      </c>
      <c r="AK61" s="7" t="str">
        <f t="shared" si="4"/>
        <v>54</v>
      </c>
    </row>
    <row r="62" spans="1:37" s="40" customFormat="1" x14ac:dyDescent="0.25">
      <c r="A62" s="4" t="s">
        <v>154</v>
      </c>
      <c r="B62" s="41" t="s">
        <v>157</v>
      </c>
      <c r="C62" s="31">
        <v>1104018294</v>
      </c>
      <c r="D62" s="31" t="s">
        <v>33</v>
      </c>
      <c r="E62" s="31">
        <v>59600049</v>
      </c>
      <c r="F62" s="31">
        <v>2</v>
      </c>
      <c r="G62" s="31">
        <v>2900382861</v>
      </c>
      <c r="H62" s="42"/>
      <c r="I62" s="31">
        <v>30</v>
      </c>
      <c r="J62" s="45">
        <v>504</v>
      </c>
      <c r="K62" s="61">
        <v>0</v>
      </c>
      <c r="L62" s="57">
        <f t="shared" si="6"/>
        <v>56.2</v>
      </c>
      <c r="M62" s="57">
        <f t="shared" si="7"/>
        <v>2.52</v>
      </c>
      <c r="N62" s="61">
        <f t="shared" si="8"/>
        <v>2.52</v>
      </c>
      <c r="O62" s="61">
        <f t="shared" si="9"/>
        <v>61.240000000000009</v>
      </c>
      <c r="P62" s="45">
        <v>504</v>
      </c>
      <c r="Q62" s="44">
        <f t="shared" si="0"/>
        <v>504</v>
      </c>
      <c r="R62" s="39">
        <f t="shared" si="1"/>
        <v>47.12</v>
      </c>
      <c r="S62" s="61">
        <v>40</v>
      </c>
      <c r="T62" s="61"/>
      <c r="U62" s="61">
        <v>33.5</v>
      </c>
      <c r="V62" s="61">
        <v>187.48</v>
      </c>
      <c r="W62" s="61">
        <v>0</v>
      </c>
      <c r="X62" s="59">
        <v>65.56</v>
      </c>
      <c r="Y62" s="61"/>
      <c r="Z62" s="61"/>
      <c r="AA62" s="67">
        <v>120.9</v>
      </c>
      <c r="AB62" s="67"/>
      <c r="AC62" s="61"/>
      <c r="AD62" s="53"/>
      <c r="AE62" s="53"/>
      <c r="AF62" s="68"/>
      <c r="AG62" s="53"/>
      <c r="AH62" s="53"/>
      <c r="AI62" s="57">
        <f t="shared" si="2"/>
        <v>494.56000000000006</v>
      </c>
      <c r="AJ62" s="57">
        <f t="shared" si="3"/>
        <v>9.4399999999999409</v>
      </c>
      <c r="AK62" s="5" t="str">
        <f t="shared" si="4"/>
        <v>55</v>
      </c>
    </row>
    <row r="63" spans="1:37" s="40" customFormat="1" x14ac:dyDescent="0.25">
      <c r="A63" s="6" t="s">
        <v>156</v>
      </c>
      <c r="B63" s="41" t="s">
        <v>159</v>
      </c>
      <c r="C63" s="31" t="s">
        <v>160</v>
      </c>
      <c r="D63" s="31" t="s">
        <v>33</v>
      </c>
      <c r="E63" s="31">
        <v>59600049</v>
      </c>
      <c r="F63" s="31">
        <v>2</v>
      </c>
      <c r="G63" s="31">
        <v>2900367701</v>
      </c>
      <c r="H63" s="42" t="s">
        <v>532</v>
      </c>
      <c r="I63" s="31">
        <v>30</v>
      </c>
      <c r="J63" s="45">
        <v>504</v>
      </c>
      <c r="K63" s="61">
        <f t="shared" si="5"/>
        <v>41.98</v>
      </c>
      <c r="L63" s="57">
        <f t="shared" si="6"/>
        <v>56.2</v>
      </c>
      <c r="M63" s="57">
        <f t="shared" si="7"/>
        <v>2.52</v>
      </c>
      <c r="N63" s="61">
        <f t="shared" si="8"/>
        <v>2.52</v>
      </c>
      <c r="O63" s="61">
        <f t="shared" si="9"/>
        <v>61.240000000000009</v>
      </c>
      <c r="P63" s="45">
        <v>504</v>
      </c>
      <c r="Q63" s="44">
        <f t="shared" si="0"/>
        <v>545.98</v>
      </c>
      <c r="R63" s="39">
        <f t="shared" si="1"/>
        <v>47.12</v>
      </c>
      <c r="S63" s="61"/>
      <c r="T63" s="61"/>
      <c r="U63" s="61"/>
      <c r="V63" s="61"/>
      <c r="W63" s="61"/>
      <c r="X63" s="59">
        <v>0</v>
      </c>
      <c r="Y63" s="61"/>
      <c r="Z63" s="61"/>
      <c r="AA63" s="67"/>
      <c r="AB63" s="67"/>
      <c r="AC63" s="61"/>
      <c r="AD63" s="53"/>
      <c r="AE63" s="53"/>
      <c r="AF63" s="53"/>
      <c r="AG63" s="53"/>
      <c r="AH63" s="53"/>
      <c r="AI63" s="57">
        <f t="shared" si="2"/>
        <v>47.12</v>
      </c>
      <c r="AJ63" s="57">
        <f t="shared" si="3"/>
        <v>498.86</v>
      </c>
      <c r="AK63" s="7" t="str">
        <f t="shared" si="4"/>
        <v>56</v>
      </c>
    </row>
    <row r="64" spans="1:37" s="40" customFormat="1" x14ac:dyDescent="0.25">
      <c r="A64" s="6" t="s">
        <v>158</v>
      </c>
      <c r="B64" s="41" t="s">
        <v>162</v>
      </c>
      <c r="C64" s="31">
        <v>1103203590</v>
      </c>
      <c r="D64" s="31" t="s">
        <v>33</v>
      </c>
      <c r="E64" s="31">
        <v>59600049</v>
      </c>
      <c r="F64" s="31">
        <v>2</v>
      </c>
      <c r="G64" s="31">
        <v>2900083166</v>
      </c>
      <c r="H64" s="42" t="s">
        <v>528</v>
      </c>
      <c r="I64" s="31" t="s">
        <v>44</v>
      </c>
      <c r="J64" s="60">
        <v>663.21</v>
      </c>
      <c r="K64" s="61">
        <f t="shared" si="5"/>
        <v>55.25</v>
      </c>
      <c r="L64" s="57">
        <f t="shared" si="6"/>
        <v>73.95</v>
      </c>
      <c r="M64" s="57">
        <f t="shared" si="7"/>
        <v>3.32</v>
      </c>
      <c r="N64" s="61">
        <f t="shared" si="8"/>
        <v>3.32</v>
      </c>
      <c r="O64" s="61">
        <f t="shared" si="9"/>
        <v>80.589999999999989</v>
      </c>
      <c r="P64" s="43">
        <v>663.21</v>
      </c>
      <c r="Q64" s="44">
        <f t="shared" si="0"/>
        <v>718.46</v>
      </c>
      <c r="R64" s="39">
        <f t="shared" si="1"/>
        <v>62.01</v>
      </c>
      <c r="S64" s="61"/>
      <c r="T64" s="61"/>
      <c r="U64" s="61"/>
      <c r="V64" s="61"/>
      <c r="W64" s="61"/>
      <c r="X64" s="59">
        <v>47.453000000000003</v>
      </c>
      <c r="Y64" s="61"/>
      <c r="Z64" s="61"/>
      <c r="AA64" s="67"/>
      <c r="AB64" s="67"/>
      <c r="AC64" s="61"/>
      <c r="AD64" s="53"/>
      <c r="AE64" s="53"/>
      <c r="AF64" s="53"/>
      <c r="AG64" s="53"/>
      <c r="AH64" s="53"/>
      <c r="AI64" s="57">
        <f t="shared" si="2"/>
        <v>109.46299999999999</v>
      </c>
      <c r="AJ64" s="57">
        <f t="shared" si="3"/>
        <v>608.99700000000007</v>
      </c>
      <c r="AK64" s="5" t="str">
        <f t="shared" si="4"/>
        <v>57</v>
      </c>
    </row>
    <row r="65" spans="1:37" s="40" customFormat="1" x14ac:dyDescent="0.25">
      <c r="A65" s="4" t="s">
        <v>161</v>
      </c>
      <c r="B65" s="41" t="s">
        <v>164</v>
      </c>
      <c r="C65" s="31">
        <v>1103055370</v>
      </c>
      <c r="D65" s="31" t="s">
        <v>33</v>
      </c>
      <c r="E65" s="31">
        <v>59600049</v>
      </c>
      <c r="F65" s="31">
        <v>2</v>
      </c>
      <c r="G65" s="31">
        <v>2900429302</v>
      </c>
      <c r="H65" s="42" t="s">
        <v>535</v>
      </c>
      <c r="I65" s="31">
        <v>30</v>
      </c>
      <c r="J65" s="45">
        <v>672</v>
      </c>
      <c r="K65" s="61">
        <f t="shared" si="5"/>
        <v>55.98</v>
      </c>
      <c r="L65" s="57">
        <f t="shared" si="6"/>
        <v>74.930000000000007</v>
      </c>
      <c r="M65" s="57">
        <f t="shared" si="7"/>
        <v>3.36</v>
      </c>
      <c r="N65" s="61">
        <f t="shared" si="8"/>
        <v>3.36</v>
      </c>
      <c r="O65" s="61">
        <f t="shared" si="9"/>
        <v>81.650000000000006</v>
      </c>
      <c r="P65" s="45">
        <v>672</v>
      </c>
      <c r="Q65" s="44">
        <f t="shared" si="0"/>
        <v>727.98</v>
      </c>
      <c r="R65" s="39">
        <f t="shared" si="1"/>
        <v>62.83</v>
      </c>
      <c r="S65" s="61">
        <v>27.85</v>
      </c>
      <c r="T65" s="61"/>
      <c r="U65" s="61"/>
      <c r="V65" s="61"/>
      <c r="W65" s="61"/>
      <c r="X65" s="59">
        <v>12.559999999999999</v>
      </c>
      <c r="Y65" s="61"/>
      <c r="Z65" s="61"/>
      <c r="AA65" s="67"/>
      <c r="AB65" s="67"/>
      <c r="AC65" s="61"/>
      <c r="AD65" s="53"/>
      <c r="AE65" s="53"/>
      <c r="AF65" s="53"/>
      <c r="AG65" s="53"/>
      <c r="AH65" s="53"/>
      <c r="AI65" s="57">
        <f t="shared" si="2"/>
        <v>103.24000000000001</v>
      </c>
      <c r="AJ65" s="57">
        <f t="shared" si="3"/>
        <v>624.74</v>
      </c>
      <c r="AK65" s="7" t="str">
        <f t="shared" si="4"/>
        <v>58</v>
      </c>
    </row>
    <row r="66" spans="1:37" s="40" customFormat="1" x14ac:dyDescent="0.25">
      <c r="A66" s="6" t="s">
        <v>163</v>
      </c>
      <c r="B66" s="41" t="s">
        <v>166</v>
      </c>
      <c r="C66" s="31">
        <v>1102076518</v>
      </c>
      <c r="D66" s="31" t="s">
        <v>33</v>
      </c>
      <c r="E66" s="31">
        <v>59600049</v>
      </c>
      <c r="F66" s="31">
        <v>2</v>
      </c>
      <c r="G66" s="31">
        <v>2900683633</v>
      </c>
      <c r="H66" s="42"/>
      <c r="I66" s="31">
        <v>30</v>
      </c>
      <c r="J66" s="45">
        <v>504</v>
      </c>
      <c r="K66" s="61">
        <f t="shared" si="5"/>
        <v>41.98</v>
      </c>
      <c r="L66" s="57">
        <f t="shared" si="6"/>
        <v>56.2</v>
      </c>
      <c r="M66" s="57">
        <f t="shared" si="7"/>
        <v>2.52</v>
      </c>
      <c r="N66" s="61">
        <f t="shared" si="8"/>
        <v>2.52</v>
      </c>
      <c r="O66" s="61">
        <f t="shared" si="9"/>
        <v>61.240000000000009</v>
      </c>
      <c r="P66" s="45">
        <v>504</v>
      </c>
      <c r="Q66" s="44">
        <f t="shared" si="0"/>
        <v>545.98</v>
      </c>
      <c r="R66" s="39">
        <f t="shared" si="1"/>
        <v>47.12</v>
      </c>
      <c r="S66" s="61">
        <v>57.89</v>
      </c>
      <c r="T66" s="61"/>
      <c r="U66" s="61"/>
      <c r="V66" s="61"/>
      <c r="W66" s="61">
        <v>126</v>
      </c>
      <c r="X66" s="59">
        <v>45.220000000000006</v>
      </c>
      <c r="Y66" s="61">
        <v>91</v>
      </c>
      <c r="Z66" s="61"/>
      <c r="AA66" s="67"/>
      <c r="AB66" s="67"/>
      <c r="AC66" s="61"/>
      <c r="AD66" s="53"/>
      <c r="AE66" s="53"/>
      <c r="AF66" s="53"/>
      <c r="AG66" s="53"/>
      <c r="AH66" s="53"/>
      <c r="AI66" s="57">
        <f t="shared" si="2"/>
        <v>367.23</v>
      </c>
      <c r="AJ66" s="57">
        <f t="shared" si="3"/>
        <v>178.75</v>
      </c>
      <c r="AK66" s="5" t="str">
        <f t="shared" si="4"/>
        <v>59</v>
      </c>
    </row>
    <row r="67" spans="1:37" s="40" customFormat="1" x14ac:dyDescent="0.25">
      <c r="A67" s="6" t="s">
        <v>165</v>
      </c>
      <c r="B67" s="41" t="s">
        <v>168</v>
      </c>
      <c r="C67" s="31">
        <v>1101467023</v>
      </c>
      <c r="D67" s="31" t="s">
        <v>33</v>
      </c>
      <c r="E67" s="31">
        <v>59600049</v>
      </c>
      <c r="F67" s="31">
        <v>2</v>
      </c>
      <c r="G67" s="31">
        <v>2101033652</v>
      </c>
      <c r="H67" s="42" t="s">
        <v>523</v>
      </c>
      <c r="I67" s="31">
        <v>30</v>
      </c>
      <c r="J67" s="45">
        <v>833.43</v>
      </c>
      <c r="K67" s="61">
        <f t="shared" si="5"/>
        <v>69.42</v>
      </c>
      <c r="L67" s="57">
        <f t="shared" si="6"/>
        <v>92.93</v>
      </c>
      <c r="M67" s="57">
        <f t="shared" si="7"/>
        <v>4.17</v>
      </c>
      <c r="N67" s="61">
        <f t="shared" si="8"/>
        <v>4.17</v>
      </c>
      <c r="O67" s="61">
        <f t="shared" si="9"/>
        <v>101.27000000000001</v>
      </c>
      <c r="P67" s="45">
        <v>833.43</v>
      </c>
      <c r="Q67" s="44">
        <f t="shared" si="0"/>
        <v>902.84999999999991</v>
      </c>
      <c r="R67" s="39">
        <f t="shared" si="1"/>
        <v>77.930000000000007</v>
      </c>
      <c r="S67" s="61">
        <v>94.69</v>
      </c>
      <c r="T67" s="61"/>
      <c r="U67" s="61"/>
      <c r="V67" s="61"/>
      <c r="W67" s="61"/>
      <c r="X67" s="59">
        <v>253.31399999999999</v>
      </c>
      <c r="Y67" s="61"/>
      <c r="Z67" s="61"/>
      <c r="AA67" s="67"/>
      <c r="AB67" s="67"/>
      <c r="AC67" s="61"/>
      <c r="AD67" s="53"/>
      <c r="AE67" s="53"/>
      <c r="AF67" s="53"/>
      <c r="AG67" s="53"/>
      <c r="AH67" s="53"/>
      <c r="AI67" s="57">
        <f t="shared" si="2"/>
        <v>425.93399999999997</v>
      </c>
      <c r="AJ67" s="57">
        <f t="shared" si="3"/>
        <v>476.91599999999994</v>
      </c>
      <c r="AK67" s="7" t="str">
        <f t="shared" si="4"/>
        <v>60</v>
      </c>
    </row>
    <row r="68" spans="1:37" s="40" customFormat="1" x14ac:dyDescent="0.25">
      <c r="A68" s="4" t="s">
        <v>167</v>
      </c>
      <c r="B68" s="41" t="s">
        <v>170</v>
      </c>
      <c r="C68" s="31">
        <v>1102292974</v>
      </c>
      <c r="D68" s="31" t="s">
        <v>33</v>
      </c>
      <c r="E68" s="31">
        <v>59600049</v>
      </c>
      <c r="F68" s="31">
        <v>2</v>
      </c>
      <c r="G68" s="31">
        <v>2900650252</v>
      </c>
      <c r="H68" s="42" t="s">
        <v>531</v>
      </c>
      <c r="I68" s="31">
        <v>30</v>
      </c>
      <c r="J68" s="45">
        <v>554</v>
      </c>
      <c r="K68" s="61">
        <f t="shared" si="5"/>
        <v>46.15</v>
      </c>
      <c r="L68" s="57">
        <f t="shared" si="6"/>
        <v>61.77</v>
      </c>
      <c r="M68" s="57">
        <f t="shared" si="7"/>
        <v>2.77</v>
      </c>
      <c r="N68" s="61">
        <f t="shared" si="8"/>
        <v>2.77</v>
      </c>
      <c r="O68" s="61">
        <f t="shared" si="9"/>
        <v>67.31</v>
      </c>
      <c r="P68" s="45">
        <v>554</v>
      </c>
      <c r="Q68" s="44">
        <f t="shared" si="0"/>
        <v>600.15</v>
      </c>
      <c r="R68" s="39">
        <f t="shared" si="1"/>
        <v>51.8</v>
      </c>
      <c r="S68" s="61">
        <v>70.13</v>
      </c>
      <c r="T68" s="61"/>
      <c r="U68" s="61"/>
      <c r="V68" s="61"/>
      <c r="W68" s="61">
        <v>325</v>
      </c>
      <c r="X68" s="59">
        <v>0</v>
      </c>
      <c r="Y68" s="61">
        <v>103</v>
      </c>
      <c r="Z68" s="61"/>
      <c r="AA68" s="67"/>
      <c r="AB68" s="67"/>
      <c r="AC68" s="61"/>
      <c r="AD68" s="53"/>
      <c r="AE68" s="53"/>
      <c r="AF68" s="53"/>
      <c r="AG68" s="53"/>
      <c r="AH68" s="53"/>
      <c r="AI68" s="57">
        <f t="shared" si="2"/>
        <v>549.93000000000006</v>
      </c>
      <c r="AJ68" s="57">
        <f t="shared" si="3"/>
        <v>50.219999999999914</v>
      </c>
      <c r="AK68" s="5" t="str">
        <f t="shared" si="4"/>
        <v>61</v>
      </c>
    </row>
    <row r="69" spans="1:37" s="40" customFormat="1" x14ac:dyDescent="0.25">
      <c r="A69" s="6" t="s">
        <v>169</v>
      </c>
      <c r="B69" s="41" t="s">
        <v>172</v>
      </c>
      <c r="C69" s="31">
        <v>1103300024</v>
      </c>
      <c r="D69" s="31" t="s">
        <v>33</v>
      </c>
      <c r="E69" s="31">
        <v>59600049</v>
      </c>
      <c r="F69" s="31">
        <v>2</v>
      </c>
      <c r="G69" s="31">
        <v>2900458647</v>
      </c>
      <c r="H69" s="42" t="s">
        <v>536</v>
      </c>
      <c r="I69" s="31">
        <v>30</v>
      </c>
      <c r="J69" s="45">
        <v>520</v>
      </c>
      <c r="K69" s="61">
        <f t="shared" si="5"/>
        <v>43.32</v>
      </c>
      <c r="L69" s="57">
        <f t="shared" si="6"/>
        <v>57.98</v>
      </c>
      <c r="M69" s="57">
        <f t="shared" si="7"/>
        <v>2.6</v>
      </c>
      <c r="N69" s="61">
        <f t="shared" si="8"/>
        <v>2.6</v>
      </c>
      <c r="O69" s="61">
        <f t="shared" si="9"/>
        <v>63.18</v>
      </c>
      <c r="P69" s="45">
        <v>520</v>
      </c>
      <c r="Q69" s="44">
        <f t="shared" si="0"/>
        <v>563.32000000000005</v>
      </c>
      <c r="R69" s="39">
        <f t="shared" si="1"/>
        <v>48.62</v>
      </c>
      <c r="S69" s="61">
        <v>60.37</v>
      </c>
      <c r="T69" s="61"/>
      <c r="U69" s="61"/>
      <c r="V69" s="61"/>
      <c r="W69" s="61"/>
      <c r="X69" s="59">
        <v>144.739</v>
      </c>
      <c r="Y69" s="61">
        <v>242</v>
      </c>
      <c r="Z69" s="61"/>
      <c r="AA69" s="67"/>
      <c r="AB69" s="67"/>
      <c r="AC69" s="61"/>
      <c r="AD69" s="53"/>
      <c r="AE69" s="53"/>
      <c r="AF69" s="53"/>
      <c r="AG69" s="53"/>
      <c r="AH69" s="53"/>
      <c r="AI69" s="57">
        <f t="shared" si="2"/>
        <v>495.72899999999998</v>
      </c>
      <c r="AJ69" s="57">
        <f t="shared" si="3"/>
        <v>67.591000000000065</v>
      </c>
      <c r="AK69" s="7" t="str">
        <f t="shared" si="4"/>
        <v>62</v>
      </c>
    </row>
    <row r="70" spans="1:37" s="40" customFormat="1" x14ac:dyDescent="0.25">
      <c r="A70" s="6" t="s">
        <v>171</v>
      </c>
      <c r="B70" s="41" t="s">
        <v>174</v>
      </c>
      <c r="C70" s="31">
        <v>1102698733</v>
      </c>
      <c r="D70" s="31" t="s">
        <v>33</v>
      </c>
      <c r="E70" s="31">
        <v>59600049</v>
      </c>
      <c r="F70" s="31">
        <v>2</v>
      </c>
      <c r="G70" s="31">
        <v>2101045986</v>
      </c>
      <c r="H70" s="42"/>
      <c r="I70" s="31">
        <v>30</v>
      </c>
      <c r="J70" s="60">
        <v>562.84</v>
      </c>
      <c r="K70" s="61">
        <f t="shared" si="5"/>
        <v>46.88</v>
      </c>
      <c r="L70" s="57">
        <f t="shared" si="6"/>
        <v>62.76</v>
      </c>
      <c r="M70" s="57">
        <f t="shared" si="7"/>
        <v>2.81</v>
      </c>
      <c r="N70" s="61">
        <f t="shared" si="8"/>
        <v>2.81</v>
      </c>
      <c r="O70" s="61">
        <f t="shared" si="9"/>
        <v>68.38</v>
      </c>
      <c r="P70" s="43">
        <v>562.84</v>
      </c>
      <c r="Q70" s="44">
        <f t="shared" si="0"/>
        <v>609.72</v>
      </c>
      <c r="R70" s="39">
        <f t="shared" si="1"/>
        <v>52.63</v>
      </c>
      <c r="S70" s="61">
        <v>36.31</v>
      </c>
      <c r="T70" s="61"/>
      <c r="U70" s="61"/>
      <c r="V70" s="61"/>
      <c r="W70" s="61"/>
      <c r="X70" s="59">
        <v>11.648</v>
      </c>
      <c r="Y70" s="61"/>
      <c r="Z70" s="61"/>
      <c r="AA70" s="67"/>
      <c r="AB70" s="67"/>
      <c r="AC70" s="61"/>
      <c r="AD70" s="53"/>
      <c r="AE70" s="53"/>
      <c r="AF70" s="53"/>
      <c r="AG70" s="53"/>
      <c r="AH70" s="53"/>
      <c r="AI70" s="57">
        <f t="shared" si="2"/>
        <v>100.58799999999999</v>
      </c>
      <c r="AJ70" s="57">
        <f t="shared" si="3"/>
        <v>509.13200000000006</v>
      </c>
      <c r="AK70" s="5" t="str">
        <f t="shared" si="4"/>
        <v>63</v>
      </c>
    </row>
    <row r="71" spans="1:37" s="40" customFormat="1" x14ac:dyDescent="0.25">
      <c r="A71" s="4" t="s">
        <v>173</v>
      </c>
      <c r="B71" s="41" t="s">
        <v>176</v>
      </c>
      <c r="C71" s="31">
        <v>1101348827</v>
      </c>
      <c r="D71" s="31" t="s">
        <v>33</v>
      </c>
      <c r="E71" s="31">
        <v>59600049</v>
      </c>
      <c r="F71" s="31">
        <v>2</v>
      </c>
      <c r="G71" s="31">
        <v>2900532275</v>
      </c>
      <c r="H71" s="42" t="s">
        <v>542</v>
      </c>
      <c r="I71" s="31">
        <v>30</v>
      </c>
      <c r="J71" s="45">
        <v>705</v>
      </c>
      <c r="K71" s="61">
        <f t="shared" si="5"/>
        <v>58.73</v>
      </c>
      <c r="L71" s="57">
        <f t="shared" si="6"/>
        <v>78.61</v>
      </c>
      <c r="M71" s="57">
        <f t="shared" si="7"/>
        <v>3.53</v>
      </c>
      <c r="N71" s="61">
        <f t="shared" si="8"/>
        <v>3.53</v>
      </c>
      <c r="O71" s="61">
        <f t="shared" si="9"/>
        <v>85.67</v>
      </c>
      <c r="P71" s="45">
        <v>705</v>
      </c>
      <c r="Q71" s="44">
        <f t="shared" ref="Q71:Q133" si="10">+K71+P71</f>
        <v>763.73</v>
      </c>
      <c r="R71" s="39">
        <f t="shared" ref="R71:R133" si="11">ROUND((J71*9.35%),2)</f>
        <v>65.92</v>
      </c>
      <c r="S71" s="61">
        <v>48.6</v>
      </c>
      <c r="T71" s="61"/>
      <c r="U71" s="61"/>
      <c r="V71" s="61"/>
      <c r="W71" s="61"/>
      <c r="X71" s="59">
        <v>10.75</v>
      </c>
      <c r="Y71" s="61"/>
      <c r="Z71" s="61"/>
      <c r="AA71" s="67"/>
      <c r="AB71" s="67"/>
      <c r="AC71" s="61"/>
      <c r="AD71" s="53"/>
      <c r="AE71" s="53"/>
      <c r="AF71" s="53"/>
      <c r="AG71" s="53"/>
      <c r="AH71" s="53"/>
      <c r="AI71" s="57">
        <f t="shared" si="2"/>
        <v>125.27000000000001</v>
      </c>
      <c r="AJ71" s="57">
        <f t="shared" si="3"/>
        <v>638.46</v>
      </c>
      <c r="AK71" s="7" t="str">
        <f t="shared" si="4"/>
        <v>64</v>
      </c>
    </row>
    <row r="72" spans="1:37" s="40" customFormat="1" x14ac:dyDescent="0.25">
      <c r="A72" s="6" t="s">
        <v>175</v>
      </c>
      <c r="B72" s="41" t="s">
        <v>179</v>
      </c>
      <c r="C72" s="31" t="s">
        <v>180</v>
      </c>
      <c r="D72" s="31" t="s">
        <v>33</v>
      </c>
      <c r="E72" s="31">
        <v>59700001</v>
      </c>
      <c r="F72" s="31">
        <v>2</v>
      </c>
      <c r="G72" s="31" t="s">
        <v>181</v>
      </c>
      <c r="H72" s="42" t="s">
        <v>545</v>
      </c>
      <c r="I72" s="31">
        <v>30</v>
      </c>
      <c r="J72" s="45">
        <v>520</v>
      </c>
      <c r="K72" s="61">
        <v>0</v>
      </c>
      <c r="L72" s="57">
        <f t="shared" ref="L72:L134" si="12">ROUND((J72*11.15%),2)</f>
        <v>57.98</v>
      </c>
      <c r="M72" s="57">
        <f t="shared" ref="M72:M134" si="13">ROUND((J72*0.5%),2)</f>
        <v>2.6</v>
      </c>
      <c r="N72" s="61">
        <f t="shared" ref="N72:N134" si="14">ROUND((J72*0.5%),2)</f>
        <v>2.6</v>
      </c>
      <c r="O72" s="61">
        <f t="shared" ref="O72:O134" si="15">SUM(L72:N72)</f>
        <v>63.18</v>
      </c>
      <c r="P72" s="45">
        <v>520</v>
      </c>
      <c r="Q72" s="44">
        <f t="shared" si="10"/>
        <v>520</v>
      </c>
      <c r="R72" s="39">
        <f t="shared" si="11"/>
        <v>48.62</v>
      </c>
      <c r="S72" s="61"/>
      <c r="T72" s="61"/>
      <c r="U72" s="61"/>
      <c r="V72" s="61"/>
      <c r="W72" s="61"/>
      <c r="X72" s="59">
        <v>10.298999999999999</v>
      </c>
      <c r="Y72" s="61"/>
      <c r="Z72" s="61"/>
      <c r="AA72" s="67"/>
      <c r="AB72" s="67"/>
      <c r="AC72" s="61"/>
      <c r="AD72" s="53"/>
      <c r="AE72" s="53">
        <v>82.5</v>
      </c>
      <c r="AF72" s="53"/>
      <c r="AG72" s="53"/>
      <c r="AH72" s="53"/>
      <c r="AI72" s="57">
        <f t="shared" ref="AI72:AI135" si="16">SUM(R72:AH72)</f>
        <v>141.41899999999998</v>
      </c>
      <c r="AJ72" s="57">
        <f t="shared" ref="AJ72:AJ135" si="17">+Q72-AI72</f>
        <v>378.58100000000002</v>
      </c>
      <c r="AK72" s="5" t="str">
        <f t="shared" ref="AK72:AK135" si="18">+A72</f>
        <v>65</v>
      </c>
    </row>
    <row r="73" spans="1:37" s="40" customFormat="1" x14ac:dyDescent="0.25">
      <c r="A73" s="6" t="s">
        <v>177</v>
      </c>
      <c r="B73" s="41" t="s">
        <v>183</v>
      </c>
      <c r="C73" s="31">
        <v>1103617385</v>
      </c>
      <c r="D73" s="31" t="s">
        <v>33</v>
      </c>
      <c r="E73" s="31">
        <v>59600049</v>
      </c>
      <c r="F73" s="31">
        <v>2</v>
      </c>
      <c r="G73" s="31">
        <v>2900423799</v>
      </c>
      <c r="H73" s="42"/>
      <c r="I73" s="31">
        <v>30</v>
      </c>
      <c r="J73" s="45">
        <v>554</v>
      </c>
      <c r="K73" s="61">
        <f t="shared" ref="K73:K135" si="19">ROUND((J73*8.33%),2)</f>
        <v>46.15</v>
      </c>
      <c r="L73" s="57">
        <f t="shared" si="12"/>
        <v>61.77</v>
      </c>
      <c r="M73" s="57">
        <f t="shared" si="13"/>
        <v>2.77</v>
      </c>
      <c r="N73" s="61">
        <f t="shared" si="14"/>
        <v>2.77</v>
      </c>
      <c r="O73" s="61">
        <f t="shared" si="15"/>
        <v>67.31</v>
      </c>
      <c r="P73" s="45">
        <v>554</v>
      </c>
      <c r="Q73" s="44">
        <f t="shared" si="10"/>
        <v>600.15</v>
      </c>
      <c r="R73" s="39">
        <f t="shared" si="11"/>
        <v>51.8</v>
      </c>
      <c r="S73" s="61"/>
      <c r="T73" s="61"/>
      <c r="U73" s="61"/>
      <c r="V73" s="61"/>
      <c r="W73" s="61">
        <v>387.8</v>
      </c>
      <c r="X73" s="59">
        <v>9.2409999999999997</v>
      </c>
      <c r="Y73" s="61"/>
      <c r="Z73" s="61"/>
      <c r="AA73" s="67">
        <v>11</v>
      </c>
      <c r="AB73" s="67"/>
      <c r="AC73" s="61"/>
      <c r="AD73" s="53"/>
      <c r="AE73" s="53"/>
      <c r="AF73" s="53"/>
      <c r="AG73" s="53"/>
      <c r="AH73" s="53"/>
      <c r="AI73" s="57">
        <f t="shared" si="16"/>
        <v>459.84100000000001</v>
      </c>
      <c r="AJ73" s="57">
        <f t="shared" si="17"/>
        <v>140.30899999999997</v>
      </c>
      <c r="AK73" s="7" t="str">
        <f t="shared" si="18"/>
        <v>66</v>
      </c>
    </row>
    <row r="74" spans="1:37" s="40" customFormat="1" x14ac:dyDescent="0.25">
      <c r="A74" s="4" t="s">
        <v>178</v>
      </c>
      <c r="B74" s="41" t="s">
        <v>185</v>
      </c>
      <c r="C74" s="31">
        <v>1102125513</v>
      </c>
      <c r="D74" s="31" t="s">
        <v>33</v>
      </c>
      <c r="E74" s="31">
        <v>59600049</v>
      </c>
      <c r="F74" s="31">
        <v>2</v>
      </c>
      <c r="G74" s="31">
        <v>2900611922</v>
      </c>
      <c r="H74" s="42" t="s">
        <v>536</v>
      </c>
      <c r="I74" s="31">
        <v>30</v>
      </c>
      <c r="J74" s="45">
        <v>520</v>
      </c>
      <c r="K74" s="61">
        <f t="shared" si="19"/>
        <v>43.32</v>
      </c>
      <c r="L74" s="57">
        <f t="shared" si="12"/>
        <v>57.98</v>
      </c>
      <c r="M74" s="57">
        <f t="shared" si="13"/>
        <v>2.6</v>
      </c>
      <c r="N74" s="61">
        <f t="shared" si="14"/>
        <v>2.6</v>
      </c>
      <c r="O74" s="61">
        <f t="shared" si="15"/>
        <v>63.18</v>
      </c>
      <c r="P74" s="45">
        <v>520</v>
      </c>
      <c r="Q74" s="44">
        <f t="shared" si="10"/>
        <v>563.32000000000005</v>
      </c>
      <c r="R74" s="39">
        <f t="shared" si="11"/>
        <v>48.62</v>
      </c>
      <c r="S74" s="61"/>
      <c r="T74" s="61"/>
      <c r="U74" s="61"/>
      <c r="V74" s="61"/>
      <c r="W74" s="61"/>
      <c r="X74" s="59">
        <v>63.399000000000001</v>
      </c>
      <c r="Y74" s="61"/>
      <c r="Z74" s="61"/>
      <c r="AA74" s="67"/>
      <c r="AB74" s="67"/>
      <c r="AC74" s="61"/>
      <c r="AD74" s="53"/>
      <c r="AE74" s="53"/>
      <c r="AF74" s="53"/>
      <c r="AG74" s="53"/>
      <c r="AH74" s="53"/>
      <c r="AI74" s="57">
        <f t="shared" si="16"/>
        <v>112.01900000000001</v>
      </c>
      <c r="AJ74" s="57">
        <f t="shared" si="17"/>
        <v>451.30100000000004</v>
      </c>
      <c r="AK74" s="5" t="str">
        <f t="shared" si="18"/>
        <v>67</v>
      </c>
    </row>
    <row r="75" spans="1:37" s="40" customFormat="1" x14ac:dyDescent="0.25">
      <c r="A75" s="6" t="s">
        <v>182</v>
      </c>
      <c r="B75" s="41" t="s">
        <v>187</v>
      </c>
      <c r="C75" s="31">
        <v>1103936900</v>
      </c>
      <c r="D75" s="31" t="s">
        <v>33</v>
      </c>
      <c r="E75" s="31">
        <v>59600049</v>
      </c>
      <c r="F75" s="31">
        <v>2</v>
      </c>
      <c r="G75" s="31">
        <v>2900747573</v>
      </c>
      <c r="H75" s="42"/>
      <c r="I75" s="31">
        <v>30</v>
      </c>
      <c r="J75" s="45">
        <v>504</v>
      </c>
      <c r="K75" s="61">
        <f t="shared" si="19"/>
        <v>41.98</v>
      </c>
      <c r="L75" s="57">
        <f t="shared" si="12"/>
        <v>56.2</v>
      </c>
      <c r="M75" s="57">
        <f t="shared" si="13"/>
        <v>2.52</v>
      </c>
      <c r="N75" s="61">
        <f t="shared" si="14"/>
        <v>2.52</v>
      </c>
      <c r="O75" s="61">
        <f t="shared" si="15"/>
        <v>61.240000000000009</v>
      </c>
      <c r="P75" s="45">
        <v>504</v>
      </c>
      <c r="Q75" s="44">
        <f t="shared" si="10"/>
        <v>545.98</v>
      </c>
      <c r="R75" s="39">
        <f t="shared" si="11"/>
        <v>47.12</v>
      </c>
      <c r="S75" s="61">
        <v>75.5</v>
      </c>
      <c r="T75" s="61"/>
      <c r="U75" s="61"/>
      <c r="V75" s="61">
        <f>224.31+68</f>
        <v>292.31</v>
      </c>
      <c r="W75" s="61"/>
      <c r="X75" s="59">
        <v>10.879999999999999</v>
      </c>
      <c r="Y75" s="61"/>
      <c r="Z75" s="61"/>
      <c r="AA75" s="67"/>
      <c r="AB75" s="67"/>
      <c r="AC75" s="61"/>
      <c r="AD75" s="53"/>
      <c r="AE75" s="53"/>
      <c r="AF75" s="53"/>
      <c r="AG75" s="53"/>
      <c r="AH75" s="53"/>
      <c r="AI75" s="57">
        <f t="shared" si="16"/>
        <v>425.81</v>
      </c>
      <c r="AJ75" s="57">
        <f t="shared" si="17"/>
        <v>120.17000000000002</v>
      </c>
      <c r="AK75" s="7" t="str">
        <f t="shared" si="18"/>
        <v>68</v>
      </c>
    </row>
    <row r="76" spans="1:37" s="40" customFormat="1" x14ac:dyDescent="0.25">
      <c r="A76" s="6" t="s">
        <v>184</v>
      </c>
      <c r="B76" s="41" t="s">
        <v>189</v>
      </c>
      <c r="C76" s="31">
        <v>1500611718</v>
      </c>
      <c r="D76" s="31" t="s">
        <v>33</v>
      </c>
      <c r="E76" s="31">
        <v>59600049</v>
      </c>
      <c r="F76" s="31">
        <v>2</v>
      </c>
      <c r="G76" s="31">
        <v>2900483554</v>
      </c>
      <c r="H76" s="42" t="s">
        <v>529</v>
      </c>
      <c r="I76" s="31">
        <v>30</v>
      </c>
      <c r="J76" s="45">
        <v>504</v>
      </c>
      <c r="K76" s="61">
        <f t="shared" si="19"/>
        <v>41.98</v>
      </c>
      <c r="L76" s="57">
        <f t="shared" si="12"/>
        <v>56.2</v>
      </c>
      <c r="M76" s="57">
        <f t="shared" si="13"/>
        <v>2.52</v>
      </c>
      <c r="N76" s="61">
        <f t="shared" si="14"/>
        <v>2.52</v>
      </c>
      <c r="O76" s="61">
        <f t="shared" si="15"/>
        <v>61.240000000000009</v>
      </c>
      <c r="P76" s="45">
        <v>504</v>
      </c>
      <c r="Q76" s="44">
        <f t="shared" si="10"/>
        <v>545.98</v>
      </c>
      <c r="R76" s="39">
        <f t="shared" si="11"/>
        <v>47.12</v>
      </c>
      <c r="S76" s="61">
        <v>103.01</v>
      </c>
      <c r="T76" s="61"/>
      <c r="U76" s="61"/>
      <c r="V76" s="61"/>
      <c r="W76" s="61">
        <v>126</v>
      </c>
      <c r="X76" s="59">
        <v>160.88999999999999</v>
      </c>
      <c r="Y76" s="61"/>
      <c r="Z76" s="61"/>
      <c r="AA76" s="67"/>
      <c r="AB76" s="67"/>
      <c r="AC76" s="61"/>
      <c r="AD76" s="53"/>
      <c r="AE76" s="53"/>
      <c r="AF76" s="53"/>
      <c r="AG76" s="53"/>
      <c r="AH76" s="53"/>
      <c r="AI76" s="57">
        <f t="shared" si="16"/>
        <v>437.02</v>
      </c>
      <c r="AJ76" s="57">
        <f t="shared" si="17"/>
        <v>108.96000000000004</v>
      </c>
      <c r="AK76" s="5" t="str">
        <f t="shared" si="18"/>
        <v>69</v>
      </c>
    </row>
    <row r="77" spans="1:37" s="40" customFormat="1" x14ac:dyDescent="0.25">
      <c r="A77" s="4" t="s">
        <v>186</v>
      </c>
      <c r="B77" s="41" t="s">
        <v>191</v>
      </c>
      <c r="C77" s="31">
        <v>1104976103</v>
      </c>
      <c r="D77" s="31" t="s">
        <v>33</v>
      </c>
      <c r="E77" s="31">
        <v>59600049</v>
      </c>
      <c r="F77" s="31">
        <v>2</v>
      </c>
      <c r="G77" s="31">
        <v>2900859782</v>
      </c>
      <c r="H77" s="42" t="s">
        <v>550</v>
      </c>
      <c r="I77" s="31">
        <v>30</v>
      </c>
      <c r="J77" s="45">
        <v>520</v>
      </c>
      <c r="K77" s="61">
        <f t="shared" si="19"/>
        <v>43.32</v>
      </c>
      <c r="L77" s="57">
        <f t="shared" si="12"/>
        <v>57.98</v>
      </c>
      <c r="M77" s="57">
        <f t="shared" si="13"/>
        <v>2.6</v>
      </c>
      <c r="N77" s="61">
        <f t="shared" si="14"/>
        <v>2.6</v>
      </c>
      <c r="O77" s="61">
        <f t="shared" si="15"/>
        <v>63.18</v>
      </c>
      <c r="P77" s="45">
        <v>520</v>
      </c>
      <c r="Q77" s="44">
        <f t="shared" si="10"/>
        <v>563.32000000000005</v>
      </c>
      <c r="R77" s="39">
        <f t="shared" si="11"/>
        <v>48.62</v>
      </c>
      <c r="S77" s="61"/>
      <c r="T77" s="61"/>
      <c r="U77" s="61"/>
      <c r="V77" s="61"/>
      <c r="W77" s="61"/>
      <c r="X77" s="59">
        <v>8.4390000000000001</v>
      </c>
      <c r="Y77" s="61"/>
      <c r="Z77" s="61"/>
      <c r="AA77" s="67"/>
      <c r="AB77" s="67"/>
      <c r="AC77" s="61"/>
      <c r="AD77" s="53"/>
      <c r="AE77" s="53"/>
      <c r="AF77" s="53"/>
      <c r="AG77" s="53"/>
      <c r="AH77" s="53"/>
      <c r="AI77" s="57">
        <f t="shared" si="16"/>
        <v>57.058999999999997</v>
      </c>
      <c r="AJ77" s="57">
        <f t="shared" si="17"/>
        <v>506.26100000000008</v>
      </c>
      <c r="AK77" s="7" t="str">
        <f t="shared" si="18"/>
        <v>70</v>
      </c>
    </row>
    <row r="78" spans="1:37" s="40" customFormat="1" x14ac:dyDescent="0.25">
      <c r="A78" s="6" t="s">
        <v>188</v>
      </c>
      <c r="B78" s="41" t="s">
        <v>193</v>
      </c>
      <c r="C78" s="31">
        <v>1100647807</v>
      </c>
      <c r="D78" s="31" t="s">
        <v>33</v>
      </c>
      <c r="E78" s="31">
        <v>59600049</v>
      </c>
      <c r="F78" s="31">
        <v>2</v>
      </c>
      <c r="G78" s="31">
        <v>2900522473</v>
      </c>
      <c r="H78" s="42" t="s">
        <v>531</v>
      </c>
      <c r="I78" s="31">
        <v>30</v>
      </c>
      <c r="J78" s="45">
        <v>554</v>
      </c>
      <c r="K78" s="61">
        <f t="shared" si="19"/>
        <v>46.15</v>
      </c>
      <c r="L78" s="57">
        <f t="shared" si="12"/>
        <v>61.77</v>
      </c>
      <c r="M78" s="57">
        <f t="shared" si="13"/>
        <v>2.77</v>
      </c>
      <c r="N78" s="61">
        <f t="shared" si="14"/>
        <v>2.77</v>
      </c>
      <c r="O78" s="61">
        <f t="shared" si="15"/>
        <v>67.31</v>
      </c>
      <c r="P78" s="45">
        <v>554</v>
      </c>
      <c r="Q78" s="44">
        <f t="shared" si="10"/>
        <v>600.15</v>
      </c>
      <c r="R78" s="39">
        <f t="shared" si="11"/>
        <v>51.8</v>
      </c>
      <c r="S78" s="61">
        <v>63.1</v>
      </c>
      <c r="T78" s="61"/>
      <c r="U78" s="61"/>
      <c r="V78" s="61"/>
      <c r="W78" s="61">
        <v>387.8</v>
      </c>
      <c r="X78" s="59">
        <v>62.241</v>
      </c>
      <c r="Y78" s="61"/>
      <c r="Z78" s="61"/>
      <c r="AA78" s="67"/>
      <c r="AB78" s="67"/>
      <c r="AC78" s="61"/>
      <c r="AD78" s="53"/>
      <c r="AE78" s="53"/>
      <c r="AF78" s="53"/>
      <c r="AG78" s="53"/>
      <c r="AH78" s="53"/>
      <c r="AI78" s="57">
        <f t="shared" si="16"/>
        <v>564.94100000000003</v>
      </c>
      <c r="AJ78" s="57">
        <f t="shared" si="17"/>
        <v>35.208999999999946</v>
      </c>
      <c r="AK78" s="5" t="str">
        <f t="shared" si="18"/>
        <v>71</v>
      </c>
    </row>
    <row r="79" spans="1:37" s="40" customFormat="1" x14ac:dyDescent="0.25">
      <c r="A79" s="6" t="s">
        <v>190</v>
      </c>
      <c r="B79" s="41" t="s">
        <v>195</v>
      </c>
      <c r="C79" s="31">
        <v>1900520618</v>
      </c>
      <c r="D79" s="31" t="s">
        <v>33</v>
      </c>
      <c r="E79" s="31">
        <v>59600049</v>
      </c>
      <c r="F79" s="31">
        <v>2</v>
      </c>
      <c r="G79" s="31">
        <v>2900684938</v>
      </c>
      <c r="H79" s="42" t="s">
        <v>544</v>
      </c>
      <c r="I79" s="31">
        <v>30</v>
      </c>
      <c r="J79" s="45">
        <v>672</v>
      </c>
      <c r="K79" s="61">
        <v>0</v>
      </c>
      <c r="L79" s="57">
        <f t="shared" si="12"/>
        <v>74.930000000000007</v>
      </c>
      <c r="M79" s="57">
        <f t="shared" si="13"/>
        <v>3.36</v>
      </c>
      <c r="N79" s="61">
        <f t="shared" si="14"/>
        <v>3.36</v>
      </c>
      <c r="O79" s="61">
        <f t="shared" si="15"/>
        <v>81.650000000000006</v>
      </c>
      <c r="P79" s="45">
        <v>672</v>
      </c>
      <c r="Q79" s="44">
        <f t="shared" si="10"/>
        <v>672</v>
      </c>
      <c r="R79" s="39">
        <f t="shared" si="11"/>
        <v>62.83</v>
      </c>
      <c r="S79" s="61"/>
      <c r="T79" s="61"/>
      <c r="U79" s="61"/>
      <c r="V79" s="61"/>
      <c r="W79" s="61">
        <v>470.4</v>
      </c>
      <c r="X79" s="59">
        <v>9.9600000000000009</v>
      </c>
      <c r="Y79" s="61"/>
      <c r="Z79" s="61"/>
      <c r="AA79" s="67"/>
      <c r="AB79" s="67"/>
      <c r="AC79" s="61"/>
      <c r="AD79" s="53"/>
      <c r="AE79" s="53"/>
      <c r="AF79" s="53"/>
      <c r="AG79" s="53"/>
      <c r="AH79" s="53"/>
      <c r="AI79" s="57">
        <f t="shared" si="16"/>
        <v>543.19000000000005</v>
      </c>
      <c r="AJ79" s="57">
        <f t="shared" si="17"/>
        <v>128.80999999999995</v>
      </c>
      <c r="AK79" s="7" t="str">
        <f t="shared" si="18"/>
        <v>72</v>
      </c>
    </row>
    <row r="80" spans="1:37" s="40" customFormat="1" x14ac:dyDescent="0.25">
      <c r="A80" s="4" t="s">
        <v>192</v>
      </c>
      <c r="B80" s="41" t="s">
        <v>197</v>
      </c>
      <c r="C80" s="31">
        <v>1102094578</v>
      </c>
      <c r="D80" s="31" t="s">
        <v>33</v>
      </c>
      <c r="E80" s="31">
        <v>59600049</v>
      </c>
      <c r="F80" s="31">
        <v>2</v>
      </c>
      <c r="G80" s="31">
        <v>2101004687</v>
      </c>
      <c r="H80" s="42" t="s">
        <v>536</v>
      </c>
      <c r="I80" s="31">
        <v>30</v>
      </c>
      <c r="J80" s="45">
        <v>521.95000000000005</v>
      </c>
      <c r="K80" s="61">
        <v>0</v>
      </c>
      <c r="L80" s="57">
        <f t="shared" si="12"/>
        <v>58.2</v>
      </c>
      <c r="M80" s="57">
        <f t="shared" si="13"/>
        <v>2.61</v>
      </c>
      <c r="N80" s="61">
        <f t="shared" si="14"/>
        <v>2.61</v>
      </c>
      <c r="O80" s="61">
        <f t="shared" si="15"/>
        <v>63.42</v>
      </c>
      <c r="P80" s="45">
        <v>521.95000000000005</v>
      </c>
      <c r="Q80" s="44">
        <f t="shared" si="10"/>
        <v>521.95000000000005</v>
      </c>
      <c r="R80" s="39">
        <f t="shared" si="11"/>
        <v>48.8</v>
      </c>
      <c r="S80" s="61">
        <v>32.15</v>
      </c>
      <c r="T80" s="61"/>
      <c r="U80" s="61"/>
      <c r="V80" s="61"/>
      <c r="W80" s="61"/>
      <c r="X80" s="59">
        <v>10.42</v>
      </c>
      <c r="Y80" s="61">
        <v>247</v>
      </c>
      <c r="Z80" s="61"/>
      <c r="AA80" s="67"/>
      <c r="AB80" s="67"/>
      <c r="AC80" s="61"/>
      <c r="AD80" s="53"/>
      <c r="AE80" s="53"/>
      <c r="AF80" s="53"/>
      <c r="AG80" s="53"/>
      <c r="AH80" s="53"/>
      <c r="AI80" s="57">
        <f t="shared" si="16"/>
        <v>338.37</v>
      </c>
      <c r="AJ80" s="57">
        <f t="shared" si="17"/>
        <v>183.58000000000004</v>
      </c>
      <c r="AK80" s="5" t="str">
        <f t="shared" si="18"/>
        <v>73</v>
      </c>
    </row>
    <row r="81" spans="1:37" s="40" customFormat="1" x14ac:dyDescent="0.25">
      <c r="A81" s="6" t="s">
        <v>194</v>
      </c>
      <c r="B81" s="41" t="s">
        <v>199</v>
      </c>
      <c r="C81" s="31">
        <v>1100415452</v>
      </c>
      <c r="D81" s="31" t="s">
        <v>33</v>
      </c>
      <c r="E81" s="31">
        <v>59600049</v>
      </c>
      <c r="F81" s="31">
        <v>2</v>
      </c>
      <c r="G81" s="31">
        <v>2101063450</v>
      </c>
      <c r="H81" s="42"/>
      <c r="I81" s="31">
        <v>30</v>
      </c>
      <c r="J81" s="60">
        <v>740.35</v>
      </c>
      <c r="K81" s="61">
        <f t="shared" si="19"/>
        <v>61.67</v>
      </c>
      <c r="L81" s="57">
        <f t="shared" si="12"/>
        <v>82.55</v>
      </c>
      <c r="M81" s="57">
        <f t="shared" si="13"/>
        <v>3.7</v>
      </c>
      <c r="N81" s="61">
        <f t="shared" si="14"/>
        <v>3.7</v>
      </c>
      <c r="O81" s="61">
        <f t="shared" si="15"/>
        <v>89.95</v>
      </c>
      <c r="P81" s="43">
        <v>740.35</v>
      </c>
      <c r="Q81" s="44">
        <f t="shared" si="10"/>
        <v>802.02</v>
      </c>
      <c r="R81" s="39">
        <f t="shared" si="11"/>
        <v>69.22</v>
      </c>
      <c r="S81" s="61">
        <v>58.92</v>
      </c>
      <c r="T81" s="61"/>
      <c r="U81" s="61"/>
      <c r="V81" s="61"/>
      <c r="W81" s="61">
        <v>518.24</v>
      </c>
      <c r="X81" s="59">
        <v>12.763999999999999</v>
      </c>
      <c r="Y81" s="61"/>
      <c r="Z81" s="61"/>
      <c r="AA81" s="67"/>
      <c r="AB81" s="67"/>
      <c r="AC81" s="61"/>
      <c r="AD81" s="53"/>
      <c r="AE81" s="53"/>
      <c r="AF81" s="53"/>
      <c r="AG81" s="53"/>
      <c r="AH81" s="53"/>
      <c r="AI81" s="57">
        <f t="shared" si="16"/>
        <v>659.14400000000001</v>
      </c>
      <c r="AJ81" s="57">
        <f t="shared" si="17"/>
        <v>142.87599999999998</v>
      </c>
      <c r="AK81" s="7" t="str">
        <f t="shared" si="18"/>
        <v>74</v>
      </c>
    </row>
    <row r="82" spans="1:37" s="40" customFormat="1" x14ac:dyDescent="0.25">
      <c r="A82" s="6" t="s">
        <v>196</v>
      </c>
      <c r="B82" s="41" t="s">
        <v>201</v>
      </c>
      <c r="C82" s="31">
        <v>1103304877</v>
      </c>
      <c r="D82" s="31" t="s">
        <v>33</v>
      </c>
      <c r="E82" s="31">
        <v>59600049</v>
      </c>
      <c r="F82" s="31">
        <v>2</v>
      </c>
      <c r="G82" s="31">
        <v>2900522982</v>
      </c>
      <c r="H82" s="42" t="s">
        <v>531</v>
      </c>
      <c r="I82" s="31">
        <v>30</v>
      </c>
      <c r="J82" s="45">
        <v>554</v>
      </c>
      <c r="K82" s="61">
        <f t="shared" si="19"/>
        <v>46.15</v>
      </c>
      <c r="L82" s="57">
        <f t="shared" si="12"/>
        <v>61.77</v>
      </c>
      <c r="M82" s="57">
        <f t="shared" si="13"/>
        <v>2.77</v>
      </c>
      <c r="N82" s="61">
        <f t="shared" si="14"/>
        <v>2.77</v>
      </c>
      <c r="O82" s="61">
        <f t="shared" si="15"/>
        <v>67.31</v>
      </c>
      <c r="P82" s="45">
        <v>554</v>
      </c>
      <c r="Q82" s="44">
        <f t="shared" si="10"/>
        <v>600.15</v>
      </c>
      <c r="R82" s="39">
        <f t="shared" si="11"/>
        <v>51.8</v>
      </c>
      <c r="S82" s="61">
        <v>46.97</v>
      </c>
      <c r="T82" s="61"/>
      <c r="U82" s="61"/>
      <c r="V82" s="61"/>
      <c r="W82" s="66">
        <v>387.8</v>
      </c>
      <c r="X82" s="59">
        <v>65.241</v>
      </c>
      <c r="Y82" s="61">
        <v>34</v>
      </c>
      <c r="Z82" s="61"/>
      <c r="AA82" s="67"/>
      <c r="AB82" s="67"/>
      <c r="AC82" s="61"/>
      <c r="AD82" s="53"/>
      <c r="AE82" s="53"/>
      <c r="AF82" s="53"/>
      <c r="AG82" s="53"/>
      <c r="AH82" s="53"/>
      <c r="AI82" s="57">
        <f t="shared" si="16"/>
        <v>585.81100000000004</v>
      </c>
      <c r="AJ82" s="57">
        <f t="shared" si="17"/>
        <v>14.338999999999942</v>
      </c>
      <c r="AK82" s="5" t="str">
        <f t="shared" si="18"/>
        <v>75</v>
      </c>
    </row>
    <row r="83" spans="1:37" s="40" customFormat="1" x14ac:dyDescent="0.25">
      <c r="A83" s="4" t="s">
        <v>198</v>
      </c>
      <c r="B83" s="41" t="s">
        <v>203</v>
      </c>
      <c r="C83" s="31">
        <v>1103420111</v>
      </c>
      <c r="D83" s="31" t="s">
        <v>33</v>
      </c>
      <c r="E83" s="31">
        <v>59600049</v>
      </c>
      <c r="F83" s="31">
        <v>2</v>
      </c>
      <c r="G83" s="31">
        <v>2900399072</v>
      </c>
      <c r="H83" s="42"/>
      <c r="I83" s="31">
        <v>30</v>
      </c>
      <c r="J83" s="45">
        <v>504</v>
      </c>
      <c r="K83" s="61">
        <f t="shared" si="19"/>
        <v>41.98</v>
      </c>
      <c r="L83" s="57">
        <f t="shared" si="12"/>
        <v>56.2</v>
      </c>
      <c r="M83" s="57">
        <f t="shared" si="13"/>
        <v>2.52</v>
      </c>
      <c r="N83" s="61">
        <f t="shared" si="14"/>
        <v>2.52</v>
      </c>
      <c r="O83" s="61">
        <f t="shared" si="15"/>
        <v>61.240000000000009</v>
      </c>
      <c r="P83" s="45">
        <v>504</v>
      </c>
      <c r="Q83" s="44">
        <f t="shared" si="10"/>
        <v>545.98</v>
      </c>
      <c r="R83" s="39">
        <f t="shared" si="11"/>
        <v>47.12</v>
      </c>
      <c r="S83" s="61">
        <v>27.2</v>
      </c>
      <c r="T83" s="61"/>
      <c r="U83" s="61"/>
      <c r="V83" s="61"/>
      <c r="W83" s="61">
        <v>84</v>
      </c>
      <c r="X83" s="59">
        <v>133.73999999999998</v>
      </c>
      <c r="Y83" s="61"/>
      <c r="Z83" s="61"/>
      <c r="AA83" s="67"/>
      <c r="AB83" s="67"/>
      <c r="AC83" s="61"/>
      <c r="AD83" s="53"/>
      <c r="AE83" s="53"/>
      <c r="AF83" s="53"/>
      <c r="AG83" s="53"/>
      <c r="AH83" s="53"/>
      <c r="AI83" s="57">
        <f t="shared" si="16"/>
        <v>292.05999999999995</v>
      </c>
      <c r="AJ83" s="57">
        <f t="shared" si="17"/>
        <v>253.92000000000007</v>
      </c>
      <c r="AK83" s="7" t="str">
        <f t="shared" si="18"/>
        <v>76</v>
      </c>
    </row>
    <row r="84" spans="1:37" s="40" customFormat="1" x14ac:dyDescent="0.25">
      <c r="A84" s="6" t="s">
        <v>200</v>
      </c>
      <c r="B84" s="41" t="s">
        <v>205</v>
      </c>
      <c r="C84" s="31">
        <v>1101751210</v>
      </c>
      <c r="D84" s="31" t="s">
        <v>33</v>
      </c>
      <c r="E84" s="31">
        <v>59600049</v>
      </c>
      <c r="F84" s="31">
        <v>2</v>
      </c>
      <c r="G84" s="31">
        <v>2900084375</v>
      </c>
      <c r="H84" s="42" t="s">
        <v>523</v>
      </c>
      <c r="I84" s="47">
        <v>30</v>
      </c>
      <c r="J84" s="60">
        <v>750.23</v>
      </c>
      <c r="K84" s="61">
        <f t="shared" si="19"/>
        <v>62.49</v>
      </c>
      <c r="L84" s="57">
        <f t="shared" si="12"/>
        <v>83.65</v>
      </c>
      <c r="M84" s="57">
        <f t="shared" si="13"/>
        <v>3.75</v>
      </c>
      <c r="N84" s="61">
        <f t="shared" si="14"/>
        <v>3.75</v>
      </c>
      <c r="O84" s="61">
        <f t="shared" si="15"/>
        <v>91.15</v>
      </c>
      <c r="P84" s="43">
        <v>750.23</v>
      </c>
      <c r="Q84" s="44">
        <f t="shared" si="10"/>
        <v>812.72</v>
      </c>
      <c r="R84" s="39">
        <f t="shared" si="11"/>
        <v>70.150000000000006</v>
      </c>
      <c r="S84" s="61">
        <v>100.97</v>
      </c>
      <c r="T84" s="61"/>
      <c r="U84" s="61"/>
      <c r="V84" s="61"/>
      <c r="W84" s="61"/>
      <c r="X84" s="59">
        <v>12.702999999999999</v>
      </c>
      <c r="Y84" s="61"/>
      <c r="Z84" s="61"/>
      <c r="AA84" s="67"/>
      <c r="AB84" s="67"/>
      <c r="AC84" s="61"/>
      <c r="AD84" s="53"/>
      <c r="AE84" s="53"/>
      <c r="AF84" s="53"/>
      <c r="AG84" s="53"/>
      <c r="AH84" s="53"/>
      <c r="AI84" s="57">
        <f t="shared" si="16"/>
        <v>183.82300000000001</v>
      </c>
      <c r="AJ84" s="57">
        <f t="shared" si="17"/>
        <v>628.89700000000005</v>
      </c>
      <c r="AK84" s="5" t="str">
        <f t="shared" si="18"/>
        <v>77</v>
      </c>
    </row>
    <row r="85" spans="1:37" s="40" customFormat="1" x14ac:dyDescent="0.25">
      <c r="A85" s="6" t="s">
        <v>202</v>
      </c>
      <c r="B85" s="41" t="s">
        <v>207</v>
      </c>
      <c r="C85" s="31">
        <v>1102599949</v>
      </c>
      <c r="D85" s="31" t="s">
        <v>33</v>
      </c>
      <c r="E85" s="31">
        <v>59600049</v>
      </c>
      <c r="F85" s="31">
        <v>2</v>
      </c>
      <c r="G85" s="31">
        <v>2900629242</v>
      </c>
      <c r="H85" s="42" t="s">
        <v>534</v>
      </c>
      <c r="I85" s="31">
        <v>30</v>
      </c>
      <c r="J85" s="45">
        <v>672</v>
      </c>
      <c r="K85" s="61">
        <f t="shared" si="19"/>
        <v>55.98</v>
      </c>
      <c r="L85" s="57">
        <f t="shared" si="12"/>
        <v>74.930000000000007</v>
      </c>
      <c r="M85" s="57">
        <f t="shared" si="13"/>
        <v>3.36</v>
      </c>
      <c r="N85" s="61">
        <f t="shared" si="14"/>
        <v>3.36</v>
      </c>
      <c r="O85" s="61">
        <f t="shared" si="15"/>
        <v>81.650000000000006</v>
      </c>
      <c r="P85" s="45">
        <v>672</v>
      </c>
      <c r="Q85" s="44">
        <f t="shared" si="10"/>
        <v>727.98</v>
      </c>
      <c r="R85" s="39">
        <f t="shared" si="11"/>
        <v>62.83</v>
      </c>
      <c r="S85" s="61"/>
      <c r="T85" s="61"/>
      <c r="U85" s="61"/>
      <c r="V85" s="61"/>
      <c r="W85" s="61"/>
      <c r="X85" s="59">
        <v>12.559999999999999</v>
      </c>
      <c r="Y85" s="61"/>
      <c r="Z85" s="61"/>
      <c r="AA85" s="67"/>
      <c r="AB85" s="67"/>
      <c r="AC85" s="61"/>
      <c r="AD85" s="53"/>
      <c r="AE85" s="53"/>
      <c r="AF85" s="53"/>
      <c r="AG85" s="53"/>
      <c r="AH85" s="53"/>
      <c r="AI85" s="57">
        <f t="shared" si="16"/>
        <v>75.39</v>
      </c>
      <c r="AJ85" s="57">
        <f t="shared" si="17"/>
        <v>652.59</v>
      </c>
      <c r="AK85" s="7" t="str">
        <f t="shared" si="18"/>
        <v>78</v>
      </c>
    </row>
    <row r="86" spans="1:37" s="40" customFormat="1" x14ac:dyDescent="0.25">
      <c r="A86" s="4" t="s">
        <v>204</v>
      </c>
      <c r="B86" s="41" t="s">
        <v>209</v>
      </c>
      <c r="C86" s="31">
        <v>1102402094</v>
      </c>
      <c r="D86" s="31" t="s">
        <v>33</v>
      </c>
      <c r="E86" s="31">
        <v>59600049</v>
      </c>
      <c r="F86" s="31">
        <v>2</v>
      </c>
      <c r="G86" s="31">
        <v>2103004033</v>
      </c>
      <c r="H86" s="42" t="s">
        <v>527</v>
      </c>
      <c r="I86" s="31">
        <v>30</v>
      </c>
      <c r="J86" s="45">
        <v>554</v>
      </c>
      <c r="K86" s="61">
        <f t="shared" si="19"/>
        <v>46.15</v>
      </c>
      <c r="L86" s="57">
        <f t="shared" si="12"/>
        <v>61.77</v>
      </c>
      <c r="M86" s="57">
        <f t="shared" si="13"/>
        <v>2.77</v>
      </c>
      <c r="N86" s="61">
        <f t="shared" si="14"/>
        <v>2.77</v>
      </c>
      <c r="O86" s="61">
        <f t="shared" si="15"/>
        <v>67.31</v>
      </c>
      <c r="P86" s="45">
        <v>554</v>
      </c>
      <c r="Q86" s="44">
        <f t="shared" si="10"/>
        <v>600.15</v>
      </c>
      <c r="R86" s="39">
        <f t="shared" si="11"/>
        <v>51.8</v>
      </c>
      <c r="S86" s="61"/>
      <c r="T86" s="61"/>
      <c r="U86" s="61"/>
      <c r="V86" s="61"/>
      <c r="W86" s="61"/>
      <c r="X86" s="59">
        <v>66.381</v>
      </c>
      <c r="Y86" s="61">
        <v>177</v>
      </c>
      <c r="Z86" s="61"/>
      <c r="AA86" s="67"/>
      <c r="AB86" s="67"/>
      <c r="AC86" s="61"/>
      <c r="AD86" s="53"/>
      <c r="AE86" s="53"/>
      <c r="AF86" s="53"/>
      <c r="AG86" s="53"/>
      <c r="AH86" s="53"/>
      <c r="AI86" s="57">
        <f t="shared" si="16"/>
        <v>295.18099999999998</v>
      </c>
      <c r="AJ86" s="57">
        <f t="shared" si="17"/>
        <v>304.96899999999999</v>
      </c>
      <c r="AK86" s="5" t="str">
        <f t="shared" si="18"/>
        <v>79</v>
      </c>
    </row>
    <row r="87" spans="1:37" s="40" customFormat="1" x14ac:dyDescent="0.25">
      <c r="A87" s="6" t="s">
        <v>206</v>
      </c>
      <c r="B87" s="41" t="s">
        <v>211</v>
      </c>
      <c r="C87" s="31">
        <v>1100794641</v>
      </c>
      <c r="D87" s="31" t="s">
        <v>33</v>
      </c>
      <c r="E87" s="31">
        <v>59600049</v>
      </c>
      <c r="F87" s="31">
        <v>2</v>
      </c>
      <c r="G87" s="31">
        <v>2101018580</v>
      </c>
      <c r="H87" s="42" t="s">
        <v>531</v>
      </c>
      <c r="I87" s="31">
        <v>30</v>
      </c>
      <c r="J87" s="45">
        <v>554</v>
      </c>
      <c r="K87" s="61">
        <f t="shared" si="19"/>
        <v>46.15</v>
      </c>
      <c r="L87" s="57">
        <f t="shared" si="12"/>
        <v>61.77</v>
      </c>
      <c r="M87" s="57">
        <f t="shared" si="13"/>
        <v>2.77</v>
      </c>
      <c r="N87" s="61">
        <f t="shared" si="14"/>
        <v>2.77</v>
      </c>
      <c r="O87" s="61">
        <f t="shared" si="15"/>
        <v>67.31</v>
      </c>
      <c r="P87" s="45">
        <v>554</v>
      </c>
      <c r="Q87" s="44">
        <f t="shared" si="10"/>
        <v>600.15</v>
      </c>
      <c r="R87" s="39">
        <f t="shared" si="11"/>
        <v>51.8</v>
      </c>
      <c r="S87" s="61"/>
      <c r="T87" s="61"/>
      <c r="U87" s="61"/>
      <c r="V87" s="61"/>
      <c r="W87" s="61"/>
      <c r="X87" s="59">
        <v>9.9809999999999999</v>
      </c>
      <c r="Y87" s="61"/>
      <c r="Z87" s="61"/>
      <c r="AA87" s="67"/>
      <c r="AB87" s="67"/>
      <c r="AC87" s="61"/>
      <c r="AD87" s="53"/>
      <c r="AE87" s="53"/>
      <c r="AF87" s="53"/>
      <c r="AG87" s="53"/>
      <c r="AH87" s="53"/>
      <c r="AI87" s="57">
        <f t="shared" si="16"/>
        <v>61.780999999999999</v>
      </c>
      <c r="AJ87" s="57">
        <f t="shared" si="17"/>
        <v>538.36900000000003</v>
      </c>
      <c r="AK87" s="7" t="str">
        <f t="shared" si="18"/>
        <v>80</v>
      </c>
    </row>
    <row r="88" spans="1:37" s="40" customFormat="1" x14ac:dyDescent="0.25">
      <c r="A88" s="6" t="s">
        <v>208</v>
      </c>
      <c r="B88" s="41" t="s">
        <v>213</v>
      </c>
      <c r="C88" s="31">
        <v>1101075966</v>
      </c>
      <c r="D88" s="31" t="s">
        <v>33</v>
      </c>
      <c r="E88" s="31">
        <v>59600049</v>
      </c>
      <c r="F88" s="31">
        <v>2</v>
      </c>
      <c r="G88" s="31">
        <v>2101036579</v>
      </c>
      <c r="H88" s="42"/>
      <c r="I88" s="31">
        <v>30</v>
      </c>
      <c r="J88" s="60">
        <v>953.46</v>
      </c>
      <c r="K88" s="61">
        <f t="shared" si="19"/>
        <v>79.42</v>
      </c>
      <c r="L88" s="57">
        <f t="shared" si="12"/>
        <v>106.31</v>
      </c>
      <c r="M88" s="57">
        <f t="shared" si="13"/>
        <v>4.7699999999999996</v>
      </c>
      <c r="N88" s="61">
        <f t="shared" si="14"/>
        <v>4.7699999999999996</v>
      </c>
      <c r="O88" s="61">
        <f t="shared" si="15"/>
        <v>115.85</v>
      </c>
      <c r="P88" s="43">
        <v>953.46</v>
      </c>
      <c r="Q88" s="44">
        <f t="shared" si="10"/>
        <v>1032.8800000000001</v>
      </c>
      <c r="R88" s="39">
        <f t="shared" si="11"/>
        <v>89.15</v>
      </c>
      <c r="S88" s="61">
        <v>55.24</v>
      </c>
      <c r="T88" s="61"/>
      <c r="U88" s="61"/>
      <c r="V88" s="61"/>
      <c r="W88" s="61"/>
      <c r="X88" s="59">
        <v>51.134</v>
      </c>
      <c r="Y88" s="61">
        <v>311</v>
      </c>
      <c r="Z88" s="61"/>
      <c r="AA88" s="67"/>
      <c r="AB88" s="67"/>
      <c r="AC88" s="61"/>
      <c r="AD88" s="53"/>
      <c r="AE88" s="53"/>
      <c r="AF88" s="53"/>
      <c r="AG88" s="53"/>
      <c r="AH88" s="53">
        <v>1.03</v>
      </c>
      <c r="AI88" s="57">
        <f t="shared" si="16"/>
        <v>507.55399999999997</v>
      </c>
      <c r="AJ88" s="57">
        <f t="shared" si="17"/>
        <v>525.32600000000014</v>
      </c>
      <c r="AK88" s="5" t="str">
        <f t="shared" si="18"/>
        <v>81</v>
      </c>
    </row>
    <row r="89" spans="1:37" s="40" customFormat="1" x14ac:dyDescent="0.25">
      <c r="A89" s="4" t="s">
        <v>210</v>
      </c>
      <c r="B89" s="41" t="s">
        <v>215</v>
      </c>
      <c r="C89" s="31">
        <v>1600132706</v>
      </c>
      <c r="D89" s="31" t="s">
        <v>33</v>
      </c>
      <c r="E89" s="31">
        <v>59600049</v>
      </c>
      <c r="F89" s="31">
        <v>2</v>
      </c>
      <c r="G89" s="31">
        <v>2900056096</v>
      </c>
      <c r="H89" s="42"/>
      <c r="I89" s="31">
        <v>30</v>
      </c>
      <c r="J89" s="60">
        <v>939.95</v>
      </c>
      <c r="K89" s="61">
        <v>0</v>
      </c>
      <c r="L89" s="57">
        <f t="shared" si="12"/>
        <v>104.8</v>
      </c>
      <c r="M89" s="57">
        <f t="shared" si="13"/>
        <v>4.7</v>
      </c>
      <c r="N89" s="61">
        <f t="shared" si="14"/>
        <v>4.7</v>
      </c>
      <c r="O89" s="61">
        <f t="shared" si="15"/>
        <v>114.2</v>
      </c>
      <c r="P89" s="43">
        <v>939.95</v>
      </c>
      <c r="Q89" s="44">
        <f t="shared" si="10"/>
        <v>939.95</v>
      </c>
      <c r="R89" s="39">
        <f t="shared" si="11"/>
        <v>87.89</v>
      </c>
      <c r="S89" s="61">
        <v>329.94</v>
      </c>
      <c r="T89" s="61"/>
      <c r="U89" s="61"/>
      <c r="V89" s="61"/>
      <c r="W89" s="61">
        <v>500</v>
      </c>
      <c r="X89" s="59">
        <v>0</v>
      </c>
      <c r="Y89" s="66"/>
      <c r="Z89" s="61"/>
      <c r="AA89" s="67"/>
      <c r="AB89" s="67"/>
      <c r="AC89" s="61"/>
      <c r="AD89" s="53">
        <v>20</v>
      </c>
      <c r="AE89" s="53"/>
      <c r="AF89" s="53"/>
      <c r="AG89" s="53"/>
      <c r="AH89" s="53">
        <v>0.24</v>
      </c>
      <c r="AI89" s="57">
        <f t="shared" si="16"/>
        <v>938.06999999999994</v>
      </c>
      <c r="AJ89" s="57">
        <f t="shared" si="17"/>
        <v>1.8800000000001091</v>
      </c>
      <c r="AK89" s="7" t="str">
        <f t="shared" si="18"/>
        <v>82</v>
      </c>
    </row>
    <row r="90" spans="1:37" s="40" customFormat="1" x14ac:dyDescent="0.25">
      <c r="A90" s="6" t="s">
        <v>212</v>
      </c>
      <c r="B90" s="41" t="s">
        <v>217</v>
      </c>
      <c r="C90" s="31">
        <v>1101704078</v>
      </c>
      <c r="D90" s="31" t="s">
        <v>33</v>
      </c>
      <c r="E90" s="31">
        <v>59600049</v>
      </c>
      <c r="F90" s="31">
        <v>2</v>
      </c>
      <c r="G90" s="31">
        <v>2900083298</v>
      </c>
      <c r="H90" s="42"/>
      <c r="I90" s="31">
        <v>30</v>
      </c>
      <c r="J90" s="60">
        <v>859.86</v>
      </c>
      <c r="K90" s="61">
        <f t="shared" si="19"/>
        <v>71.63</v>
      </c>
      <c r="L90" s="57">
        <f t="shared" si="12"/>
        <v>95.87</v>
      </c>
      <c r="M90" s="57">
        <f t="shared" si="13"/>
        <v>4.3</v>
      </c>
      <c r="N90" s="61">
        <f t="shared" si="14"/>
        <v>4.3</v>
      </c>
      <c r="O90" s="61">
        <f t="shared" si="15"/>
        <v>104.47</v>
      </c>
      <c r="P90" s="43">
        <v>859.86</v>
      </c>
      <c r="Q90" s="44">
        <f t="shared" si="10"/>
        <v>931.49</v>
      </c>
      <c r="R90" s="39">
        <f t="shared" si="11"/>
        <v>80.400000000000006</v>
      </c>
      <c r="S90" s="61">
        <v>74.150000000000006</v>
      </c>
      <c r="T90" s="61"/>
      <c r="U90" s="61"/>
      <c r="V90" s="61"/>
      <c r="W90" s="61">
        <v>601.9</v>
      </c>
      <c r="X90" s="59">
        <v>171.08800000000002</v>
      </c>
      <c r="Y90" s="61"/>
      <c r="Z90" s="61">
        <v>0</v>
      </c>
      <c r="AA90" s="67"/>
      <c r="AB90" s="67"/>
      <c r="AC90" s="61"/>
      <c r="AD90" s="53"/>
      <c r="AE90" s="53"/>
      <c r="AF90" s="53"/>
      <c r="AG90" s="53"/>
      <c r="AH90" s="53"/>
      <c r="AI90" s="57">
        <f t="shared" si="16"/>
        <v>927.53800000000001</v>
      </c>
      <c r="AJ90" s="57">
        <f t="shared" si="17"/>
        <v>3.9519999999999982</v>
      </c>
      <c r="AK90" s="5" t="str">
        <f t="shared" si="18"/>
        <v>83</v>
      </c>
    </row>
    <row r="91" spans="1:37" s="40" customFormat="1" x14ac:dyDescent="0.25">
      <c r="A91" s="6" t="s">
        <v>214</v>
      </c>
      <c r="B91" s="41" t="s">
        <v>219</v>
      </c>
      <c r="C91" s="31">
        <v>1103474159</v>
      </c>
      <c r="D91" s="31" t="s">
        <v>33</v>
      </c>
      <c r="E91" s="31">
        <v>59600049</v>
      </c>
      <c r="F91" s="31">
        <v>2</v>
      </c>
      <c r="G91" s="31">
        <v>2900369593</v>
      </c>
      <c r="H91" s="42" t="s">
        <v>533</v>
      </c>
      <c r="I91" s="31" t="s">
        <v>568</v>
      </c>
      <c r="J91" s="45">
        <f>(517.83/30)*(0)</f>
        <v>0</v>
      </c>
      <c r="K91" s="61">
        <f t="shared" si="19"/>
        <v>0</v>
      </c>
      <c r="L91" s="57">
        <f t="shared" si="12"/>
        <v>0</v>
      </c>
      <c r="M91" s="57">
        <f t="shared" si="13"/>
        <v>0</v>
      </c>
      <c r="N91" s="61">
        <f t="shared" si="14"/>
        <v>0</v>
      </c>
      <c r="O91" s="61">
        <f t="shared" si="15"/>
        <v>0</v>
      </c>
      <c r="P91" s="45">
        <v>0</v>
      </c>
      <c r="Q91" s="44">
        <f t="shared" si="10"/>
        <v>0</v>
      </c>
      <c r="R91" s="39">
        <f t="shared" si="11"/>
        <v>0</v>
      </c>
      <c r="S91" s="69">
        <v>0</v>
      </c>
      <c r="T91" s="61"/>
      <c r="U91" s="61"/>
      <c r="V91" s="61"/>
      <c r="W91" s="61"/>
      <c r="X91" s="59">
        <v>0</v>
      </c>
      <c r="Y91" s="61"/>
      <c r="Z91" s="61"/>
      <c r="AA91" s="67"/>
      <c r="AB91" s="67"/>
      <c r="AC91" s="61"/>
      <c r="AD91" s="53"/>
      <c r="AE91" s="53"/>
      <c r="AF91" s="53"/>
      <c r="AG91" s="53"/>
      <c r="AH91" s="53"/>
      <c r="AI91" s="57">
        <f t="shared" si="16"/>
        <v>0</v>
      </c>
      <c r="AJ91" s="57">
        <f t="shared" si="17"/>
        <v>0</v>
      </c>
      <c r="AK91" s="7" t="str">
        <f t="shared" si="18"/>
        <v>84</v>
      </c>
    </row>
    <row r="92" spans="1:37" s="40" customFormat="1" x14ac:dyDescent="0.25">
      <c r="A92" s="4" t="s">
        <v>216</v>
      </c>
      <c r="B92" s="41" t="s">
        <v>221</v>
      </c>
      <c r="C92" s="31">
        <v>1103606222</v>
      </c>
      <c r="D92" s="31" t="s">
        <v>33</v>
      </c>
      <c r="E92" s="31">
        <v>59600049</v>
      </c>
      <c r="F92" s="31">
        <v>2</v>
      </c>
      <c r="G92" s="31">
        <v>2900856003</v>
      </c>
      <c r="H92" s="42" t="s">
        <v>533</v>
      </c>
      <c r="I92" s="31">
        <v>30</v>
      </c>
      <c r="J92" s="45">
        <v>504</v>
      </c>
      <c r="K92" s="61">
        <v>0</v>
      </c>
      <c r="L92" s="57">
        <f t="shared" si="12"/>
        <v>56.2</v>
      </c>
      <c r="M92" s="57">
        <f t="shared" si="13"/>
        <v>2.52</v>
      </c>
      <c r="N92" s="61">
        <f t="shared" si="14"/>
        <v>2.52</v>
      </c>
      <c r="O92" s="61">
        <f t="shared" si="15"/>
        <v>61.240000000000009</v>
      </c>
      <c r="P92" s="45">
        <v>504</v>
      </c>
      <c r="Q92" s="44">
        <f t="shared" si="10"/>
        <v>504</v>
      </c>
      <c r="R92" s="39">
        <f t="shared" si="11"/>
        <v>47.12</v>
      </c>
      <c r="S92" s="61">
        <v>35.54</v>
      </c>
      <c r="T92" s="61"/>
      <c r="U92" s="61"/>
      <c r="V92" s="61"/>
      <c r="W92" s="61"/>
      <c r="X92" s="59">
        <v>20.079999999999998</v>
      </c>
      <c r="Y92" s="61"/>
      <c r="Z92" s="61"/>
      <c r="AA92" s="67"/>
      <c r="AB92" s="67"/>
      <c r="AC92" s="61"/>
      <c r="AD92" s="53"/>
      <c r="AE92" s="53">
        <v>25.05</v>
      </c>
      <c r="AF92" s="53"/>
      <c r="AG92" s="53"/>
      <c r="AH92" s="53"/>
      <c r="AI92" s="57">
        <f t="shared" si="16"/>
        <v>127.78999999999999</v>
      </c>
      <c r="AJ92" s="57">
        <f t="shared" si="17"/>
        <v>376.21000000000004</v>
      </c>
      <c r="AK92" s="5" t="str">
        <f t="shared" si="18"/>
        <v>85</v>
      </c>
    </row>
    <row r="93" spans="1:37" s="40" customFormat="1" x14ac:dyDescent="0.25">
      <c r="A93" s="6" t="s">
        <v>218</v>
      </c>
      <c r="B93" s="41" t="s">
        <v>223</v>
      </c>
      <c r="C93" s="31">
        <v>1103270649</v>
      </c>
      <c r="D93" s="31" t="s">
        <v>33</v>
      </c>
      <c r="E93" s="31">
        <v>59600049</v>
      </c>
      <c r="F93" s="31">
        <v>2</v>
      </c>
      <c r="G93" s="31">
        <v>2900495802</v>
      </c>
      <c r="H93" s="42" t="s">
        <v>529</v>
      </c>
      <c r="I93" s="31">
        <v>30</v>
      </c>
      <c r="J93" s="45">
        <v>504</v>
      </c>
      <c r="K93" s="61">
        <f t="shared" si="19"/>
        <v>41.98</v>
      </c>
      <c r="L93" s="57">
        <f t="shared" si="12"/>
        <v>56.2</v>
      </c>
      <c r="M93" s="57">
        <f t="shared" si="13"/>
        <v>2.52</v>
      </c>
      <c r="N93" s="61">
        <f t="shared" si="14"/>
        <v>2.52</v>
      </c>
      <c r="O93" s="61">
        <f t="shared" si="15"/>
        <v>61.240000000000009</v>
      </c>
      <c r="P93" s="45">
        <v>504</v>
      </c>
      <c r="Q93" s="44">
        <f t="shared" si="10"/>
        <v>545.98</v>
      </c>
      <c r="R93" s="39">
        <f t="shared" si="11"/>
        <v>47.12</v>
      </c>
      <c r="S93" s="61">
        <v>102.28</v>
      </c>
      <c r="T93" s="61"/>
      <c r="U93" s="61"/>
      <c r="V93" s="61"/>
      <c r="W93" s="61">
        <v>250</v>
      </c>
      <c r="X93" s="59">
        <v>10.879999999999999</v>
      </c>
      <c r="Y93" s="61">
        <v>116</v>
      </c>
      <c r="Z93" s="61"/>
      <c r="AA93" s="67"/>
      <c r="AB93" s="67"/>
      <c r="AC93" s="61"/>
      <c r="AD93" s="53"/>
      <c r="AE93" s="53"/>
      <c r="AF93" s="53"/>
      <c r="AG93" s="53"/>
      <c r="AH93" s="53"/>
      <c r="AI93" s="57">
        <f t="shared" si="16"/>
        <v>526.28</v>
      </c>
      <c r="AJ93" s="57">
        <f t="shared" si="17"/>
        <v>19.700000000000045</v>
      </c>
      <c r="AK93" s="7" t="str">
        <f t="shared" si="18"/>
        <v>86</v>
      </c>
    </row>
    <row r="94" spans="1:37" s="40" customFormat="1" x14ac:dyDescent="0.25">
      <c r="A94" s="6" t="s">
        <v>220</v>
      </c>
      <c r="B94" s="41" t="s">
        <v>225</v>
      </c>
      <c r="C94" s="31">
        <v>1102562111</v>
      </c>
      <c r="D94" s="31" t="s">
        <v>33</v>
      </c>
      <c r="E94" s="31">
        <v>59600049</v>
      </c>
      <c r="F94" s="31">
        <v>2</v>
      </c>
      <c r="G94" s="31">
        <v>2900084103</v>
      </c>
      <c r="H94" s="42" t="s">
        <v>538</v>
      </c>
      <c r="I94" s="31">
        <v>30</v>
      </c>
      <c r="J94" s="60">
        <v>869.26</v>
      </c>
      <c r="K94" s="61">
        <f t="shared" si="19"/>
        <v>72.41</v>
      </c>
      <c r="L94" s="57">
        <f t="shared" si="12"/>
        <v>96.92</v>
      </c>
      <c r="M94" s="57">
        <f t="shared" si="13"/>
        <v>4.3499999999999996</v>
      </c>
      <c r="N94" s="61">
        <f t="shared" si="14"/>
        <v>4.3499999999999996</v>
      </c>
      <c r="O94" s="61">
        <f t="shared" si="15"/>
        <v>105.61999999999999</v>
      </c>
      <c r="P94" s="43">
        <v>869.26</v>
      </c>
      <c r="Q94" s="44">
        <f t="shared" si="10"/>
        <v>941.67</v>
      </c>
      <c r="R94" s="39">
        <f t="shared" si="11"/>
        <v>81.28</v>
      </c>
      <c r="S94" s="61"/>
      <c r="T94" s="61">
        <v>404.57</v>
      </c>
      <c r="U94" s="61"/>
      <c r="V94" s="61"/>
      <c r="W94" s="61"/>
      <c r="X94" s="59">
        <v>175.994</v>
      </c>
      <c r="Y94" s="61"/>
      <c r="Z94" s="65"/>
      <c r="AA94" s="67"/>
      <c r="AB94" s="67"/>
      <c r="AC94" s="61"/>
      <c r="AD94" s="53"/>
      <c r="AE94" s="53"/>
      <c r="AF94" s="53"/>
      <c r="AG94" s="53"/>
      <c r="AH94" s="53"/>
      <c r="AI94" s="57">
        <f t="shared" si="16"/>
        <v>661.84400000000005</v>
      </c>
      <c r="AJ94" s="57">
        <f t="shared" si="17"/>
        <v>279.82599999999991</v>
      </c>
      <c r="AK94" s="5" t="str">
        <f t="shared" si="18"/>
        <v>87</v>
      </c>
    </row>
    <row r="95" spans="1:37" s="40" customFormat="1" x14ac:dyDescent="0.25">
      <c r="A95" s="4" t="s">
        <v>222</v>
      </c>
      <c r="B95" s="41" t="s">
        <v>227</v>
      </c>
      <c r="C95" s="31">
        <v>1100417292</v>
      </c>
      <c r="D95" s="31" t="s">
        <v>33</v>
      </c>
      <c r="E95" s="31">
        <v>59600049</v>
      </c>
      <c r="F95" s="31">
        <v>2</v>
      </c>
      <c r="G95" s="31">
        <v>2101053910</v>
      </c>
      <c r="H95" s="42" t="s">
        <v>542</v>
      </c>
      <c r="I95" s="31">
        <v>30</v>
      </c>
      <c r="J95" s="60">
        <v>953.03</v>
      </c>
      <c r="K95" s="61">
        <f t="shared" si="19"/>
        <v>79.39</v>
      </c>
      <c r="L95" s="57">
        <f t="shared" si="12"/>
        <v>106.26</v>
      </c>
      <c r="M95" s="57">
        <f t="shared" si="13"/>
        <v>4.7699999999999996</v>
      </c>
      <c r="N95" s="61">
        <f t="shared" si="14"/>
        <v>4.7699999999999996</v>
      </c>
      <c r="O95" s="61">
        <f t="shared" si="15"/>
        <v>115.8</v>
      </c>
      <c r="P95" s="43">
        <v>953.03</v>
      </c>
      <c r="Q95" s="44">
        <f t="shared" si="10"/>
        <v>1032.42</v>
      </c>
      <c r="R95" s="39">
        <f t="shared" si="11"/>
        <v>89.11</v>
      </c>
      <c r="S95" s="61"/>
      <c r="T95" s="61"/>
      <c r="U95" s="61"/>
      <c r="V95" s="61"/>
      <c r="W95" s="61"/>
      <c r="X95" s="59">
        <v>267.43100000000004</v>
      </c>
      <c r="Y95" s="65"/>
      <c r="Z95" s="61">
        <v>496</v>
      </c>
      <c r="AA95" s="67"/>
      <c r="AB95" s="67"/>
      <c r="AC95" s="61"/>
      <c r="AD95" s="53"/>
      <c r="AE95" s="53"/>
      <c r="AF95" s="53"/>
      <c r="AG95" s="53"/>
      <c r="AH95" s="53">
        <v>1.03</v>
      </c>
      <c r="AI95" s="57">
        <f t="shared" si="16"/>
        <v>853.57100000000003</v>
      </c>
      <c r="AJ95" s="57">
        <f t="shared" si="17"/>
        <v>178.84900000000005</v>
      </c>
      <c r="AK95" s="7" t="str">
        <f t="shared" si="18"/>
        <v>88</v>
      </c>
    </row>
    <row r="96" spans="1:37" s="40" customFormat="1" x14ac:dyDescent="0.25">
      <c r="A96" s="6" t="s">
        <v>224</v>
      </c>
      <c r="B96" s="41" t="s">
        <v>229</v>
      </c>
      <c r="C96" s="31">
        <v>1705635348</v>
      </c>
      <c r="D96" s="31" t="s">
        <v>33</v>
      </c>
      <c r="E96" s="31">
        <v>59600049</v>
      </c>
      <c r="F96" s="31">
        <v>2</v>
      </c>
      <c r="G96" s="31">
        <v>2900234462</v>
      </c>
      <c r="H96" s="42"/>
      <c r="I96" s="31">
        <v>30</v>
      </c>
      <c r="J96" s="45">
        <v>755</v>
      </c>
      <c r="K96" s="61">
        <v>0</v>
      </c>
      <c r="L96" s="57">
        <f t="shared" si="12"/>
        <v>84.18</v>
      </c>
      <c r="M96" s="57">
        <f t="shared" si="13"/>
        <v>3.78</v>
      </c>
      <c r="N96" s="61">
        <f t="shared" si="14"/>
        <v>3.78</v>
      </c>
      <c r="O96" s="61">
        <f t="shared" si="15"/>
        <v>91.740000000000009</v>
      </c>
      <c r="P96" s="45">
        <v>755</v>
      </c>
      <c r="Q96" s="44">
        <f t="shared" si="10"/>
        <v>755</v>
      </c>
      <c r="R96" s="39">
        <f t="shared" si="11"/>
        <v>70.59</v>
      </c>
      <c r="S96" s="61">
        <v>151.63</v>
      </c>
      <c r="T96" s="61"/>
      <c r="U96" s="61"/>
      <c r="V96" s="61"/>
      <c r="W96" s="61"/>
      <c r="X96" s="59">
        <v>11.5</v>
      </c>
      <c r="Y96" s="61"/>
      <c r="Z96" s="61"/>
      <c r="AA96" s="67"/>
      <c r="AB96" s="67"/>
      <c r="AC96" s="61"/>
      <c r="AD96" s="53"/>
      <c r="AE96" s="53"/>
      <c r="AF96" s="53"/>
      <c r="AG96" s="53"/>
      <c r="AH96" s="53"/>
      <c r="AI96" s="57">
        <f t="shared" si="16"/>
        <v>233.72</v>
      </c>
      <c r="AJ96" s="57">
        <f t="shared" si="17"/>
        <v>521.28</v>
      </c>
      <c r="AK96" s="5" t="str">
        <f t="shared" si="18"/>
        <v>89</v>
      </c>
    </row>
    <row r="97" spans="1:43" s="40" customFormat="1" x14ac:dyDescent="0.25">
      <c r="A97" s="6" t="s">
        <v>226</v>
      </c>
      <c r="B97" s="41" t="s">
        <v>231</v>
      </c>
      <c r="C97" s="31">
        <v>1102886825</v>
      </c>
      <c r="D97" s="31" t="s">
        <v>33</v>
      </c>
      <c r="E97" s="31">
        <v>59600049</v>
      </c>
      <c r="F97" s="31">
        <v>2</v>
      </c>
      <c r="G97" s="31">
        <v>2900458558</v>
      </c>
      <c r="H97" s="42" t="s">
        <v>551</v>
      </c>
      <c r="I97" s="31">
        <v>30</v>
      </c>
      <c r="J97" s="60">
        <v>672</v>
      </c>
      <c r="K97" s="61">
        <f t="shared" si="19"/>
        <v>55.98</v>
      </c>
      <c r="L97" s="57">
        <f t="shared" si="12"/>
        <v>74.930000000000007</v>
      </c>
      <c r="M97" s="57">
        <f t="shared" si="13"/>
        <v>3.36</v>
      </c>
      <c r="N97" s="61">
        <f t="shared" si="14"/>
        <v>3.36</v>
      </c>
      <c r="O97" s="61">
        <f t="shared" si="15"/>
        <v>81.650000000000006</v>
      </c>
      <c r="P97" s="43">
        <v>672</v>
      </c>
      <c r="Q97" s="44">
        <f t="shared" si="10"/>
        <v>727.98</v>
      </c>
      <c r="R97" s="39">
        <f t="shared" si="11"/>
        <v>62.83</v>
      </c>
      <c r="S97" s="61"/>
      <c r="T97" s="61"/>
      <c r="U97" s="61"/>
      <c r="V97" s="61"/>
      <c r="W97" s="61"/>
      <c r="X97" s="59">
        <v>26.512</v>
      </c>
      <c r="Y97" s="61"/>
      <c r="Z97" s="61"/>
      <c r="AA97" s="67"/>
      <c r="AB97" s="67"/>
      <c r="AC97" s="61"/>
      <c r="AD97" s="53"/>
      <c r="AE97" s="53"/>
      <c r="AF97" s="53"/>
      <c r="AG97" s="53"/>
      <c r="AH97" s="53"/>
      <c r="AI97" s="57">
        <f t="shared" si="16"/>
        <v>89.341999999999999</v>
      </c>
      <c r="AJ97" s="57">
        <f t="shared" si="17"/>
        <v>638.63800000000003</v>
      </c>
      <c r="AK97" s="7" t="str">
        <f t="shared" si="18"/>
        <v>90</v>
      </c>
    </row>
    <row r="98" spans="1:43" s="40" customFormat="1" x14ac:dyDescent="0.25">
      <c r="A98" s="4" t="s">
        <v>228</v>
      </c>
      <c r="B98" s="41" t="s">
        <v>233</v>
      </c>
      <c r="C98" s="46" t="s">
        <v>234</v>
      </c>
      <c r="D98" s="31" t="s">
        <v>33</v>
      </c>
      <c r="E98" s="31">
        <v>59600049</v>
      </c>
      <c r="F98" s="31">
        <v>2</v>
      </c>
      <c r="G98" s="31">
        <v>2900984088</v>
      </c>
      <c r="H98" s="42" t="s">
        <v>547</v>
      </c>
      <c r="I98" s="31" t="s">
        <v>44</v>
      </c>
      <c r="J98" s="60">
        <v>672</v>
      </c>
      <c r="K98" s="61">
        <v>0</v>
      </c>
      <c r="L98" s="57">
        <f t="shared" si="12"/>
        <v>74.930000000000007</v>
      </c>
      <c r="M98" s="57">
        <f t="shared" si="13"/>
        <v>3.36</v>
      </c>
      <c r="N98" s="61">
        <f t="shared" si="14"/>
        <v>3.36</v>
      </c>
      <c r="O98" s="61">
        <f t="shared" si="15"/>
        <v>81.650000000000006</v>
      </c>
      <c r="P98" s="43">
        <v>672</v>
      </c>
      <c r="Q98" s="44">
        <f t="shared" si="10"/>
        <v>672</v>
      </c>
      <c r="R98" s="39">
        <f t="shared" si="11"/>
        <v>62.83</v>
      </c>
      <c r="S98" s="61"/>
      <c r="T98" s="61"/>
      <c r="U98" s="61"/>
      <c r="V98" s="61"/>
      <c r="W98" s="61"/>
      <c r="X98" s="59">
        <v>12.559999999999999</v>
      </c>
      <c r="Y98" s="61"/>
      <c r="Z98" s="61"/>
      <c r="AA98" s="67"/>
      <c r="AB98" s="67"/>
      <c r="AC98" s="61"/>
      <c r="AD98" s="53">
        <v>55.98</v>
      </c>
      <c r="AE98" s="53"/>
      <c r="AF98" s="53"/>
      <c r="AG98" s="53"/>
      <c r="AH98" s="53"/>
      <c r="AI98" s="57">
        <f t="shared" si="16"/>
        <v>131.37</v>
      </c>
      <c r="AJ98" s="57">
        <f t="shared" si="17"/>
        <v>540.63</v>
      </c>
      <c r="AK98" s="5" t="str">
        <f t="shared" si="18"/>
        <v>91</v>
      </c>
    </row>
    <row r="99" spans="1:43" s="40" customFormat="1" x14ac:dyDescent="0.25">
      <c r="A99" s="6" t="s">
        <v>230</v>
      </c>
      <c r="B99" s="41" t="s">
        <v>236</v>
      </c>
      <c r="C99" s="31">
        <v>1102408539</v>
      </c>
      <c r="D99" s="31" t="s">
        <v>33</v>
      </c>
      <c r="E99" s="31">
        <v>59600049</v>
      </c>
      <c r="F99" s="31">
        <v>2</v>
      </c>
      <c r="G99" s="31">
        <v>2101051799</v>
      </c>
      <c r="H99" s="42" t="s">
        <v>542</v>
      </c>
      <c r="I99" s="31">
        <v>30</v>
      </c>
      <c r="J99" s="70">
        <v>705</v>
      </c>
      <c r="K99" s="61">
        <f t="shared" si="19"/>
        <v>58.73</v>
      </c>
      <c r="L99" s="57">
        <f t="shared" si="12"/>
        <v>78.61</v>
      </c>
      <c r="M99" s="57">
        <f t="shared" si="13"/>
        <v>3.53</v>
      </c>
      <c r="N99" s="61">
        <f t="shared" si="14"/>
        <v>3.53</v>
      </c>
      <c r="O99" s="61">
        <f t="shared" si="15"/>
        <v>85.67</v>
      </c>
      <c r="P99" s="44">
        <f>+J99</f>
        <v>705</v>
      </c>
      <c r="Q99" s="44">
        <f t="shared" si="10"/>
        <v>763.73</v>
      </c>
      <c r="R99" s="39">
        <f t="shared" si="11"/>
        <v>65.92</v>
      </c>
      <c r="S99" s="61"/>
      <c r="T99" s="61"/>
      <c r="U99" s="61"/>
      <c r="V99" s="61">
        <v>188</v>
      </c>
      <c r="W99" s="61"/>
      <c r="X99" s="59">
        <v>0</v>
      </c>
      <c r="Y99" s="61"/>
      <c r="Z99" s="61"/>
      <c r="AA99" s="67"/>
      <c r="AB99" s="67"/>
      <c r="AC99" s="61"/>
      <c r="AD99" s="53"/>
      <c r="AE99" s="53"/>
      <c r="AF99" s="53"/>
      <c r="AG99" s="53"/>
      <c r="AH99" s="53"/>
      <c r="AI99" s="57">
        <f t="shared" si="16"/>
        <v>253.92000000000002</v>
      </c>
      <c r="AJ99" s="57">
        <f t="shared" si="17"/>
        <v>509.81</v>
      </c>
      <c r="AK99" s="7" t="str">
        <f t="shared" si="18"/>
        <v>92</v>
      </c>
      <c r="AL99" s="50"/>
      <c r="AM99" s="50"/>
      <c r="AN99" s="50"/>
      <c r="AO99" s="50"/>
      <c r="AP99" s="50"/>
      <c r="AQ99" s="50"/>
    </row>
    <row r="100" spans="1:43" s="40" customFormat="1" x14ac:dyDescent="0.25">
      <c r="A100" s="6" t="s">
        <v>232</v>
      </c>
      <c r="B100" s="41" t="s">
        <v>238</v>
      </c>
      <c r="C100" s="31">
        <v>1101849758</v>
      </c>
      <c r="D100" s="31" t="s">
        <v>33</v>
      </c>
      <c r="E100" s="31">
        <v>59600049</v>
      </c>
      <c r="F100" s="31">
        <v>2</v>
      </c>
      <c r="G100" s="31">
        <v>2101013115</v>
      </c>
      <c r="H100" s="42"/>
      <c r="I100" s="31">
        <v>30</v>
      </c>
      <c r="J100" s="60">
        <v>793.21</v>
      </c>
      <c r="K100" s="61">
        <f t="shared" si="19"/>
        <v>66.069999999999993</v>
      </c>
      <c r="L100" s="57">
        <f t="shared" si="12"/>
        <v>88.44</v>
      </c>
      <c r="M100" s="57">
        <f t="shared" si="13"/>
        <v>3.97</v>
      </c>
      <c r="N100" s="61">
        <f t="shared" si="14"/>
        <v>3.97</v>
      </c>
      <c r="O100" s="61">
        <f t="shared" si="15"/>
        <v>96.38</v>
      </c>
      <c r="P100" s="43">
        <v>793.21</v>
      </c>
      <c r="Q100" s="44">
        <f t="shared" si="10"/>
        <v>859.28</v>
      </c>
      <c r="R100" s="39">
        <f t="shared" si="11"/>
        <v>74.17</v>
      </c>
      <c r="S100" s="61">
        <v>126.77</v>
      </c>
      <c r="T100" s="61"/>
      <c r="U100" s="61"/>
      <c r="V100" s="61"/>
      <c r="W100" s="61"/>
      <c r="X100" s="59">
        <v>37.172000000000004</v>
      </c>
      <c r="Y100" s="61"/>
      <c r="Z100" s="61">
        <v>311</v>
      </c>
      <c r="AA100" s="67"/>
      <c r="AB100" s="67"/>
      <c r="AC100" s="61"/>
      <c r="AD100" s="53"/>
      <c r="AE100" s="53"/>
      <c r="AF100" s="53"/>
      <c r="AG100" s="53"/>
      <c r="AH100" s="53"/>
      <c r="AI100" s="57">
        <f t="shared" si="16"/>
        <v>549.11199999999997</v>
      </c>
      <c r="AJ100" s="57">
        <f t="shared" si="17"/>
        <v>310.16800000000001</v>
      </c>
      <c r="AK100" s="5" t="str">
        <f t="shared" si="18"/>
        <v>93</v>
      </c>
      <c r="AL100" s="50"/>
      <c r="AM100" s="50"/>
      <c r="AN100" s="50"/>
      <c r="AO100" s="50"/>
      <c r="AP100" s="50"/>
      <c r="AQ100" s="50"/>
    </row>
    <row r="101" spans="1:43" s="40" customFormat="1" x14ac:dyDescent="0.25">
      <c r="A101" s="4" t="s">
        <v>235</v>
      </c>
      <c r="B101" s="41" t="s">
        <v>240</v>
      </c>
      <c r="C101" s="31">
        <v>1101432134</v>
      </c>
      <c r="D101" s="31" t="s">
        <v>33</v>
      </c>
      <c r="E101" s="31">
        <v>59600049</v>
      </c>
      <c r="F101" s="31">
        <v>2</v>
      </c>
      <c r="G101" s="31">
        <v>2101050584</v>
      </c>
      <c r="H101" s="42"/>
      <c r="I101" s="31">
        <v>30</v>
      </c>
      <c r="J101" s="60">
        <v>902.76</v>
      </c>
      <c r="K101" s="61">
        <f t="shared" si="19"/>
        <v>75.2</v>
      </c>
      <c r="L101" s="57">
        <f t="shared" si="12"/>
        <v>100.66</v>
      </c>
      <c r="M101" s="57">
        <f t="shared" si="13"/>
        <v>4.51</v>
      </c>
      <c r="N101" s="61">
        <f t="shared" si="14"/>
        <v>4.51</v>
      </c>
      <c r="O101" s="61">
        <f t="shared" si="15"/>
        <v>109.68</v>
      </c>
      <c r="P101" s="43">
        <v>902.76</v>
      </c>
      <c r="Q101" s="44">
        <f t="shared" si="10"/>
        <v>977.96</v>
      </c>
      <c r="R101" s="39">
        <f t="shared" si="11"/>
        <v>84.41</v>
      </c>
      <c r="S101" s="61">
        <v>117.61</v>
      </c>
      <c r="T101" s="61"/>
      <c r="U101" s="61"/>
      <c r="V101" s="61"/>
      <c r="W101" s="61"/>
      <c r="X101" s="59">
        <v>226.17700000000002</v>
      </c>
      <c r="Y101" s="61"/>
      <c r="Z101" s="61">
        <v>139</v>
      </c>
      <c r="AA101" s="67"/>
      <c r="AB101" s="67"/>
      <c r="AC101" s="61"/>
      <c r="AD101" s="53"/>
      <c r="AE101" s="53"/>
      <c r="AF101" s="53"/>
      <c r="AG101" s="53"/>
      <c r="AH101" s="53"/>
      <c r="AI101" s="57">
        <f t="shared" si="16"/>
        <v>567.197</v>
      </c>
      <c r="AJ101" s="57">
        <f t="shared" si="17"/>
        <v>410.76300000000003</v>
      </c>
      <c r="AK101" s="7" t="str">
        <f t="shared" si="18"/>
        <v>94</v>
      </c>
    </row>
    <row r="102" spans="1:43" s="40" customFormat="1" x14ac:dyDescent="0.25">
      <c r="A102" s="6" t="s">
        <v>237</v>
      </c>
      <c r="B102" s="41" t="s">
        <v>242</v>
      </c>
      <c r="C102" s="31">
        <v>1101704649</v>
      </c>
      <c r="D102" s="31" t="s">
        <v>33</v>
      </c>
      <c r="E102" s="31">
        <v>59600049</v>
      </c>
      <c r="F102" s="31">
        <v>2</v>
      </c>
      <c r="G102" s="31">
        <v>2900083441</v>
      </c>
      <c r="H102" s="42" t="s">
        <v>533</v>
      </c>
      <c r="I102" s="31">
        <v>30</v>
      </c>
      <c r="J102" s="45">
        <v>721.5</v>
      </c>
      <c r="K102" s="61">
        <v>0</v>
      </c>
      <c r="L102" s="57">
        <f t="shared" si="12"/>
        <v>80.45</v>
      </c>
      <c r="M102" s="57">
        <f t="shared" si="13"/>
        <v>3.61</v>
      </c>
      <c r="N102" s="61">
        <f t="shared" si="14"/>
        <v>3.61</v>
      </c>
      <c r="O102" s="61">
        <f t="shared" si="15"/>
        <v>87.67</v>
      </c>
      <c r="P102" s="45">
        <v>721.5</v>
      </c>
      <c r="Q102" s="44">
        <f t="shared" si="10"/>
        <v>721.5</v>
      </c>
      <c r="R102" s="39">
        <f t="shared" si="11"/>
        <v>67.459999999999994</v>
      </c>
      <c r="S102" s="61"/>
      <c r="T102" s="61"/>
      <c r="U102" s="61"/>
      <c r="V102" s="61"/>
      <c r="W102" s="61"/>
      <c r="X102" s="59">
        <v>12.574999999999999</v>
      </c>
      <c r="Y102" s="61"/>
      <c r="Z102" s="61"/>
      <c r="AA102" s="67"/>
      <c r="AB102" s="67"/>
      <c r="AC102" s="61"/>
      <c r="AD102" s="53"/>
      <c r="AE102" s="53"/>
      <c r="AF102" s="53"/>
      <c r="AG102" s="53"/>
      <c r="AH102" s="53"/>
      <c r="AI102" s="57">
        <f t="shared" si="16"/>
        <v>80.034999999999997</v>
      </c>
      <c r="AJ102" s="57">
        <f t="shared" si="17"/>
        <v>641.46500000000003</v>
      </c>
      <c r="AK102" s="5" t="str">
        <f t="shared" si="18"/>
        <v>95</v>
      </c>
    </row>
    <row r="103" spans="1:43" s="40" customFormat="1" x14ac:dyDescent="0.25">
      <c r="A103" s="6" t="s">
        <v>239</v>
      </c>
      <c r="B103" s="41" t="s">
        <v>244</v>
      </c>
      <c r="C103" s="31" t="s">
        <v>245</v>
      </c>
      <c r="D103" s="31" t="s">
        <v>33</v>
      </c>
      <c r="E103" s="31">
        <v>59600049</v>
      </c>
      <c r="F103" s="31">
        <v>2</v>
      </c>
      <c r="G103" s="31">
        <v>2900744876</v>
      </c>
      <c r="H103" s="42" t="s">
        <v>532</v>
      </c>
      <c r="I103" s="31">
        <v>30</v>
      </c>
      <c r="J103" s="45">
        <v>504</v>
      </c>
      <c r="K103" s="61">
        <f t="shared" si="19"/>
        <v>41.98</v>
      </c>
      <c r="L103" s="57">
        <f t="shared" si="12"/>
        <v>56.2</v>
      </c>
      <c r="M103" s="57">
        <f t="shared" si="13"/>
        <v>2.52</v>
      </c>
      <c r="N103" s="61">
        <f t="shared" si="14"/>
        <v>2.52</v>
      </c>
      <c r="O103" s="61">
        <f t="shared" si="15"/>
        <v>61.240000000000009</v>
      </c>
      <c r="P103" s="45">
        <v>504</v>
      </c>
      <c r="Q103" s="44">
        <f t="shared" si="10"/>
        <v>545.98</v>
      </c>
      <c r="R103" s="39">
        <f t="shared" si="11"/>
        <v>47.12</v>
      </c>
      <c r="S103" s="61"/>
      <c r="T103" s="61"/>
      <c r="U103" s="61"/>
      <c r="V103" s="61"/>
      <c r="W103" s="61"/>
      <c r="X103" s="59">
        <v>10.879999999999999</v>
      </c>
      <c r="Y103" s="61"/>
      <c r="Z103" s="61"/>
      <c r="AA103" s="67"/>
      <c r="AB103" s="67"/>
      <c r="AC103" s="61"/>
      <c r="AD103" s="53"/>
      <c r="AE103" s="53"/>
      <c r="AF103" s="53"/>
      <c r="AG103" s="53"/>
      <c r="AH103" s="53"/>
      <c r="AI103" s="57">
        <f t="shared" si="16"/>
        <v>58</v>
      </c>
      <c r="AJ103" s="57">
        <f t="shared" si="17"/>
        <v>487.98</v>
      </c>
      <c r="AK103" s="7" t="str">
        <f t="shared" si="18"/>
        <v>96</v>
      </c>
    </row>
    <row r="104" spans="1:43" s="40" customFormat="1" x14ac:dyDescent="0.25">
      <c r="A104" s="4" t="s">
        <v>241</v>
      </c>
      <c r="B104" s="41" t="s">
        <v>247</v>
      </c>
      <c r="C104" s="31">
        <v>1100607199</v>
      </c>
      <c r="D104" s="31" t="s">
        <v>33</v>
      </c>
      <c r="E104" s="31">
        <v>59600049</v>
      </c>
      <c r="F104" s="31">
        <v>2</v>
      </c>
      <c r="G104" s="31">
        <v>2101072479</v>
      </c>
      <c r="H104" s="42"/>
      <c r="I104" s="31">
        <v>30</v>
      </c>
      <c r="J104" s="45">
        <v>554</v>
      </c>
      <c r="K104" s="61">
        <f t="shared" si="19"/>
        <v>46.15</v>
      </c>
      <c r="L104" s="57">
        <f t="shared" si="12"/>
        <v>61.77</v>
      </c>
      <c r="M104" s="57">
        <f t="shared" si="13"/>
        <v>2.77</v>
      </c>
      <c r="N104" s="61">
        <f t="shared" si="14"/>
        <v>2.77</v>
      </c>
      <c r="O104" s="61">
        <f t="shared" si="15"/>
        <v>67.31</v>
      </c>
      <c r="P104" s="45">
        <v>554</v>
      </c>
      <c r="Q104" s="44">
        <f t="shared" si="10"/>
        <v>600.15</v>
      </c>
      <c r="R104" s="39">
        <f t="shared" si="11"/>
        <v>51.8</v>
      </c>
      <c r="S104" s="61">
        <v>54.08</v>
      </c>
      <c r="T104" s="61"/>
      <c r="U104" s="61"/>
      <c r="V104" s="61"/>
      <c r="W104" s="61">
        <v>387.8</v>
      </c>
      <c r="X104" s="59">
        <v>100</v>
      </c>
      <c r="Y104" s="61"/>
      <c r="Z104" s="61"/>
      <c r="AA104" s="67"/>
      <c r="AB104" s="67"/>
      <c r="AC104" s="61"/>
      <c r="AD104" s="53"/>
      <c r="AE104" s="53"/>
      <c r="AF104" s="53"/>
      <c r="AG104" s="53"/>
      <c r="AH104" s="53"/>
      <c r="AI104" s="57">
        <f t="shared" si="16"/>
        <v>593.68000000000006</v>
      </c>
      <c r="AJ104" s="57">
        <f t="shared" si="17"/>
        <v>6.4699999999999136</v>
      </c>
      <c r="AK104" s="5" t="str">
        <f t="shared" si="18"/>
        <v>97</v>
      </c>
    </row>
    <row r="105" spans="1:43" s="40" customFormat="1" x14ac:dyDescent="0.25">
      <c r="A105" s="6" t="s">
        <v>243</v>
      </c>
      <c r="B105" s="41" t="s">
        <v>249</v>
      </c>
      <c r="C105" s="31">
        <v>1103750764</v>
      </c>
      <c r="D105" s="31" t="s">
        <v>33</v>
      </c>
      <c r="E105" s="31">
        <v>59600049</v>
      </c>
      <c r="F105" s="31">
        <v>2</v>
      </c>
      <c r="G105" s="31">
        <v>2900507927</v>
      </c>
      <c r="H105" s="42"/>
      <c r="I105" s="31">
        <v>30</v>
      </c>
      <c r="J105" s="45">
        <v>554</v>
      </c>
      <c r="K105" s="61">
        <f t="shared" si="19"/>
        <v>46.15</v>
      </c>
      <c r="L105" s="57">
        <f t="shared" si="12"/>
        <v>61.77</v>
      </c>
      <c r="M105" s="57">
        <f t="shared" si="13"/>
        <v>2.77</v>
      </c>
      <c r="N105" s="61">
        <f t="shared" si="14"/>
        <v>2.77</v>
      </c>
      <c r="O105" s="61">
        <f t="shared" si="15"/>
        <v>67.31</v>
      </c>
      <c r="P105" s="45">
        <v>554</v>
      </c>
      <c r="Q105" s="44">
        <f t="shared" si="10"/>
        <v>600.15</v>
      </c>
      <c r="R105" s="39">
        <f t="shared" si="11"/>
        <v>51.8</v>
      </c>
      <c r="S105" s="61">
        <v>24.37</v>
      </c>
      <c r="T105" s="61"/>
      <c r="U105" s="61"/>
      <c r="V105" s="61"/>
      <c r="W105" s="61">
        <v>387.8</v>
      </c>
      <c r="X105" s="59">
        <v>123.081</v>
      </c>
      <c r="Y105" s="61"/>
      <c r="Z105" s="61"/>
      <c r="AA105" s="67"/>
      <c r="AB105" s="67"/>
      <c r="AC105" s="61"/>
      <c r="AD105" s="53"/>
      <c r="AE105" s="53"/>
      <c r="AF105" s="53"/>
      <c r="AG105" s="53"/>
      <c r="AH105" s="53"/>
      <c r="AI105" s="57">
        <f t="shared" si="16"/>
        <v>587.05100000000004</v>
      </c>
      <c r="AJ105" s="57">
        <f t="shared" si="17"/>
        <v>13.098999999999933</v>
      </c>
      <c r="AK105" s="7" t="str">
        <f t="shared" si="18"/>
        <v>98</v>
      </c>
    </row>
    <row r="106" spans="1:43" s="40" customFormat="1" x14ac:dyDescent="0.25">
      <c r="A106" s="6" t="s">
        <v>246</v>
      </c>
      <c r="B106" s="41" t="s">
        <v>560</v>
      </c>
      <c r="C106" s="46" t="s">
        <v>251</v>
      </c>
      <c r="D106" s="31" t="s">
        <v>33</v>
      </c>
      <c r="E106" s="31">
        <v>59600049</v>
      </c>
      <c r="F106" s="31">
        <v>2</v>
      </c>
      <c r="G106" s="31">
        <v>2901013917</v>
      </c>
      <c r="H106" s="42"/>
      <c r="I106" s="31" t="s">
        <v>44</v>
      </c>
      <c r="J106" s="45">
        <v>504</v>
      </c>
      <c r="K106" s="61">
        <f t="shared" si="19"/>
        <v>41.98</v>
      </c>
      <c r="L106" s="57">
        <f t="shared" si="12"/>
        <v>56.2</v>
      </c>
      <c r="M106" s="57">
        <f t="shared" si="13"/>
        <v>2.52</v>
      </c>
      <c r="N106" s="61">
        <f t="shared" si="14"/>
        <v>2.52</v>
      </c>
      <c r="O106" s="61">
        <f t="shared" si="15"/>
        <v>61.240000000000009</v>
      </c>
      <c r="P106" s="45">
        <v>504</v>
      </c>
      <c r="Q106" s="44">
        <f t="shared" si="10"/>
        <v>545.98</v>
      </c>
      <c r="R106" s="39">
        <f t="shared" si="11"/>
        <v>47.12</v>
      </c>
      <c r="S106" s="61"/>
      <c r="T106" s="61"/>
      <c r="U106" s="61"/>
      <c r="V106" s="61"/>
      <c r="W106" s="61"/>
      <c r="X106" s="59">
        <v>81.960000000000008</v>
      </c>
      <c r="Y106" s="61"/>
      <c r="Z106" s="61"/>
      <c r="AA106" s="67"/>
      <c r="AB106" s="67"/>
      <c r="AC106" s="61"/>
      <c r="AD106" s="53"/>
      <c r="AE106" s="53"/>
      <c r="AF106" s="53"/>
      <c r="AG106" s="53"/>
      <c r="AH106" s="53"/>
      <c r="AI106" s="57">
        <f t="shared" si="16"/>
        <v>129.08000000000001</v>
      </c>
      <c r="AJ106" s="57">
        <f t="shared" si="17"/>
        <v>416.9</v>
      </c>
      <c r="AK106" s="5" t="str">
        <f t="shared" si="18"/>
        <v>99</v>
      </c>
    </row>
    <row r="107" spans="1:43" s="40" customFormat="1" x14ac:dyDescent="0.25">
      <c r="A107" s="4" t="s">
        <v>248</v>
      </c>
      <c r="B107" s="41" t="s">
        <v>253</v>
      </c>
      <c r="C107" s="31">
        <v>1101558268</v>
      </c>
      <c r="D107" s="31" t="s">
        <v>33</v>
      </c>
      <c r="E107" s="31">
        <v>59600049</v>
      </c>
      <c r="F107" s="31">
        <v>2</v>
      </c>
      <c r="G107" s="31">
        <v>2900671823</v>
      </c>
      <c r="H107" s="42" t="s">
        <v>546</v>
      </c>
      <c r="I107" s="31">
        <v>30</v>
      </c>
      <c r="J107" s="45">
        <v>504</v>
      </c>
      <c r="K107" s="61">
        <f t="shared" si="19"/>
        <v>41.98</v>
      </c>
      <c r="L107" s="57">
        <f t="shared" si="12"/>
        <v>56.2</v>
      </c>
      <c r="M107" s="57">
        <f t="shared" si="13"/>
        <v>2.52</v>
      </c>
      <c r="N107" s="61">
        <f t="shared" si="14"/>
        <v>2.52</v>
      </c>
      <c r="O107" s="61">
        <f t="shared" si="15"/>
        <v>61.240000000000009</v>
      </c>
      <c r="P107" s="45">
        <v>504</v>
      </c>
      <c r="Q107" s="44">
        <f t="shared" si="10"/>
        <v>545.98</v>
      </c>
      <c r="R107" s="39">
        <f t="shared" si="11"/>
        <v>47.12</v>
      </c>
      <c r="S107" s="61"/>
      <c r="T107" s="61"/>
      <c r="U107" s="61"/>
      <c r="V107" s="61"/>
      <c r="W107" s="61">
        <v>458.18</v>
      </c>
      <c r="X107" s="59">
        <v>25.84</v>
      </c>
      <c r="Y107" s="61"/>
      <c r="Z107" s="61"/>
      <c r="AA107" s="67"/>
      <c r="AB107" s="67"/>
      <c r="AC107" s="61"/>
      <c r="AD107" s="53"/>
      <c r="AE107" s="53"/>
      <c r="AF107" s="53"/>
      <c r="AG107" s="53"/>
      <c r="AH107" s="53"/>
      <c r="AI107" s="57">
        <f t="shared" si="16"/>
        <v>531.14</v>
      </c>
      <c r="AJ107" s="57">
        <f t="shared" si="17"/>
        <v>14.840000000000032</v>
      </c>
      <c r="AK107" s="7" t="str">
        <f t="shared" si="18"/>
        <v>100</v>
      </c>
    </row>
    <row r="108" spans="1:43" s="40" customFormat="1" x14ac:dyDescent="0.25">
      <c r="A108" s="6" t="s">
        <v>250</v>
      </c>
      <c r="B108" s="41" t="s">
        <v>255</v>
      </c>
      <c r="C108" s="31">
        <v>1102657036</v>
      </c>
      <c r="D108" s="31" t="s">
        <v>33</v>
      </c>
      <c r="E108" s="31">
        <v>59600049</v>
      </c>
      <c r="F108" s="31">
        <v>2</v>
      </c>
      <c r="G108" s="31">
        <v>2900492927</v>
      </c>
      <c r="H108" s="42" t="s">
        <v>529</v>
      </c>
      <c r="I108" s="31">
        <v>30</v>
      </c>
      <c r="J108" s="45">
        <v>504</v>
      </c>
      <c r="K108" s="61">
        <v>0</v>
      </c>
      <c r="L108" s="57">
        <f t="shared" si="12"/>
        <v>56.2</v>
      </c>
      <c r="M108" s="57">
        <f t="shared" si="13"/>
        <v>2.52</v>
      </c>
      <c r="N108" s="61">
        <f t="shared" si="14"/>
        <v>2.52</v>
      </c>
      <c r="O108" s="61">
        <f t="shared" si="15"/>
        <v>61.240000000000009</v>
      </c>
      <c r="P108" s="45">
        <v>504</v>
      </c>
      <c r="Q108" s="44">
        <f t="shared" si="10"/>
        <v>504</v>
      </c>
      <c r="R108" s="39">
        <f t="shared" si="11"/>
        <v>47.12</v>
      </c>
      <c r="S108" s="61"/>
      <c r="T108" s="61"/>
      <c r="U108" s="61"/>
      <c r="V108" s="61"/>
      <c r="W108" s="61"/>
      <c r="X108" s="59">
        <v>10.879999999999999</v>
      </c>
      <c r="Y108" s="61"/>
      <c r="Z108" s="61"/>
      <c r="AA108" s="67"/>
      <c r="AB108" s="67"/>
      <c r="AC108" s="61"/>
      <c r="AD108" s="53"/>
      <c r="AE108" s="53"/>
      <c r="AF108" s="53"/>
      <c r="AG108" s="53"/>
      <c r="AH108" s="53"/>
      <c r="AI108" s="57">
        <f t="shared" si="16"/>
        <v>58</v>
      </c>
      <c r="AJ108" s="57">
        <f t="shared" si="17"/>
        <v>446</v>
      </c>
      <c r="AK108" s="5" t="str">
        <f t="shared" si="18"/>
        <v>101</v>
      </c>
    </row>
    <row r="109" spans="1:43" s="40" customFormat="1" x14ac:dyDescent="0.25">
      <c r="A109" s="6" t="s">
        <v>252</v>
      </c>
      <c r="B109" s="41" t="s">
        <v>552</v>
      </c>
      <c r="C109" s="31">
        <v>1104064108</v>
      </c>
      <c r="D109" s="31" t="s">
        <v>33</v>
      </c>
      <c r="E109" s="31">
        <v>59600049</v>
      </c>
      <c r="F109" s="31">
        <v>2</v>
      </c>
      <c r="G109" s="31">
        <v>2900368228</v>
      </c>
      <c r="H109" s="42"/>
      <c r="I109" s="31">
        <v>30</v>
      </c>
      <c r="J109" s="45">
        <v>504</v>
      </c>
      <c r="K109" s="61">
        <v>0</v>
      </c>
      <c r="L109" s="57">
        <f t="shared" si="12"/>
        <v>56.2</v>
      </c>
      <c r="M109" s="57">
        <f t="shared" si="13"/>
        <v>2.52</v>
      </c>
      <c r="N109" s="61">
        <f t="shared" si="14"/>
        <v>2.52</v>
      </c>
      <c r="O109" s="61">
        <f t="shared" si="15"/>
        <v>61.240000000000009</v>
      </c>
      <c r="P109" s="45">
        <v>504</v>
      </c>
      <c r="Q109" s="44">
        <f t="shared" si="10"/>
        <v>504</v>
      </c>
      <c r="R109" s="39">
        <f t="shared" si="11"/>
        <v>47.12</v>
      </c>
      <c r="S109" s="61">
        <v>39.29</v>
      </c>
      <c r="T109" s="61"/>
      <c r="U109" s="61"/>
      <c r="V109" s="61"/>
      <c r="W109" s="61"/>
      <c r="X109" s="59">
        <v>8.2800000000000011</v>
      </c>
      <c r="Y109" s="61"/>
      <c r="Z109" s="61"/>
      <c r="AA109" s="67"/>
      <c r="AB109" s="67"/>
      <c r="AC109" s="61"/>
      <c r="AD109" s="53"/>
      <c r="AE109" s="53"/>
      <c r="AF109" s="53"/>
      <c r="AG109" s="53"/>
      <c r="AH109" s="53"/>
      <c r="AI109" s="57">
        <f t="shared" si="16"/>
        <v>94.69</v>
      </c>
      <c r="AJ109" s="57">
        <f t="shared" si="17"/>
        <v>409.31</v>
      </c>
      <c r="AK109" s="7" t="str">
        <f t="shared" si="18"/>
        <v>102</v>
      </c>
    </row>
    <row r="110" spans="1:43" s="40" customFormat="1" x14ac:dyDescent="0.25">
      <c r="A110" s="4" t="s">
        <v>254</v>
      </c>
      <c r="B110" s="41" t="s">
        <v>258</v>
      </c>
      <c r="C110" s="31">
        <v>1104430192</v>
      </c>
      <c r="D110" s="31" t="s">
        <v>33</v>
      </c>
      <c r="E110" s="31">
        <v>59600049</v>
      </c>
      <c r="F110" s="31">
        <v>2</v>
      </c>
      <c r="G110" s="31">
        <v>2900784618</v>
      </c>
      <c r="H110" s="42" t="s">
        <v>540</v>
      </c>
      <c r="I110" s="31">
        <v>30</v>
      </c>
      <c r="J110" s="45">
        <v>504</v>
      </c>
      <c r="K110" s="61">
        <f t="shared" si="19"/>
        <v>41.98</v>
      </c>
      <c r="L110" s="57">
        <f t="shared" si="12"/>
        <v>56.2</v>
      </c>
      <c r="M110" s="57">
        <f t="shared" si="13"/>
        <v>2.52</v>
      </c>
      <c r="N110" s="61">
        <f t="shared" si="14"/>
        <v>2.52</v>
      </c>
      <c r="O110" s="61">
        <f t="shared" si="15"/>
        <v>61.240000000000009</v>
      </c>
      <c r="P110" s="45">
        <v>504</v>
      </c>
      <c r="Q110" s="44">
        <f t="shared" si="10"/>
        <v>545.98</v>
      </c>
      <c r="R110" s="39">
        <f t="shared" si="11"/>
        <v>47.12</v>
      </c>
      <c r="S110" s="61">
        <v>51.2</v>
      </c>
      <c r="T110" s="61"/>
      <c r="U110" s="61"/>
      <c r="V110" s="61"/>
      <c r="W110" s="61">
        <v>400</v>
      </c>
      <c r="X110" s="59">
        <v>10.879999999999999</v>
      </c>
      <c r="Y110" s="61"/>
      <c r="Z110" s="61"/>
      <c r="AA110" s="67"/>
      <c r="AB110" s="67"/>
      <c r="AC110" s="61"/>
      <c r="AD110" s="53"/>
      <c r="AE110" s="53"/>
      <c r="AF110" s="53"/>
      <c r="AG110" s="53"/>
      <c r="AH110" s="53"/>
      <c r="AI110" s="57">
        <f t="shared" si="16"/>
        <v>509.2</v>
      </c>
      <c r="AJ110" s="57">
        <f t="shared" si="17"/>
        <v>36.78000000000003</v>
      </c>
      <c r="AK110" s="5" t="str">
        <f t="shared" si="18"/>
        <v>103</v>
      </c>
    </row>
    <row r="111" spans="1:43" s="40" customFormat="1" x14ac:dyDescent="0.25">
      <c r="A111" s="6" t="s">
        <v>256</v>
      </c>
      <c r="B111" s="41" t="s">
        <v>260</v>
      </c>
      <c r="C111" s="31">
        <v>1103968713</v>
      </c>
      <c r="D111" s="31" t="s">
        <v>33</v>
      </c>
      <c r="E111" s="31">
        <v>59600049</v>
      </c>
      <c r="F111" s="31">
        <v>2</v>
      </c>
      <c r="G111" s="31">
        <v>2900367142</v>
      </c>
      <c r="H111" s="42" t="s">
        <v>540</v>
      </c>
      <c r="I111" s="31">
        <v>30</v>
      </c>
      <c r="J111" s="45">
        <v>504</v>
      </c>
      <c r="K111" s="61">
        <f t="shared" si="19"/>
        <v>41.98</v>
      </c>
      <c r="L111" s="57">
        <f t="shared" si="12"/>
        <v>56.2</v>
      </c>
      <c r="M111" s="57">
        <f t="shared" si="13"/>
        <v>2.52</v>
      </c>
      <c r="N111" s="61">
        <f t="shared" si="14"/>
        <v>2.52</v>
      </c>
      <c r="O111" s="61">
        <f t="shared" si="15"/>
        <v>61.240000000000009</v>
      </c>
      <c r="P111" s="45">
        <v>504</v>
      </c>
      <c r="Q111" s="44">
        <f t="shared" si="10"/>
        <v>545.98</v>
      </c>
      <c r="R111" s="39">
        <f t="shared" si="11"/>
        <v>47.12</v>
      </c>
      <c r="S111" s="61">
        <v>51.39</v>
      </c>
      <c r="T111" s="61"/>
      <c r="U111" s="61"/>
      <c r="V111" s="61"/>
      <c r="W111" s="61"/>
      <c r="X111" s="59">
        <v>8.2800000000000011</v>
      </c>
      <c r="Y111" s="61"/>
      <c r="Z111" s="61"/>
      <c r="AA111" s="67"/>
      <c r="AB111" s="67"/>
      <c r="AC111" s="61"/>
      <c r="AD111" s="53"/>
      <c r="AE111" s="53"/>
      <c r="AF111" s="53"/>
      <c r="AG111" s="53"/>
      <c r="AH111" s="53"/>
      <c r="AI111" s="57">
        <f t="shared" si="16"/>
        <v>106.78999999999999</v>
      </c>
      <c r="AJ111" s="57">
        <f t="shared" si="17"/>
        <v>439.19000000000005</v>
      </c>
      <c r="AK111" s="7" t="str">
        <f t="shared" si="18"/>
        <v>104</v>
      </c>
    </row>
    <row r="112" spans="1:43" s="40" customFormat="1" x14ac:dyDescent="0.25">
      <c r="A112" s="6" t="s">
        <v>257</v>
      </c>
      <c r="B112" s="41" t="s">
        <v>262</v>
      </c>
      <c r="C112" s="31">
        <v>1100627668</v>
      </c>
      <c r="D112" s="31" t="s">
        <v>33</v>
      </c>
      <c r="E112" s="31">
        <v>59600049</v>
      </c>
      <c r="F112" s="31">
        <v>2</v>
      </c>
      <c r="G112" s="31">
        <v>2101051553</v>
      </c>
      <c r="H112" s="42"/>
      <c r="I112" s="31">
        <v>30</v>
      </c>
      <c r="J112" s="45">
        <v>554</v>
      </c>
      <c r="K112" s="61">
        <v>0</v>
      </c>
      <c r="L112" s="57">
        <f t="shared" si="12"/>
        <v>61.77</v>
      </c>
      <c r="M112" s="57">
        <f t="shared" si="13"/>
        <v>2.77</v>
      </c>
      <c r="N112" s="61">
        <f t="shared" si="14"/>
        <v>2.77</v>
      </c>
      <c r="O112" s="61">
        <f t="shared" si="15"/>
        <v>67.31</v>
      </c>
      <c r="P112" s="45">
        <v>554</v>
      </c>
      <c r="Q112" s="44">
        <f t="shared" si="10"/>
        <v>554</v>
      </c>
      <c r="R112" s="39">
        <f t="shared" si="11"/>
        <v>51.8</v>
      </c>
      <c r="S112" s="61">
        <v>63.97</v>
      </c>
      <c r="T112" s="61"/>
      <c r="U112" s="61"/>
      <c r="V112" s="61"/>
      <c r="W112" s="61"/>
      <c r="X112" s="59">
        <v>44.480999999999995</v>
      </c>
      <c r="Y112" s="61"/>
      <c r="Z112" s="61"/>
      <c r="AA112" s="67"/>
      <c r="AB112" s="67"/>
      <c r="AC112" s="61"/>
      <c r="AD112" s="53"/>
      <c r="AE112" s="53"/>
      <c r="AF112" s="53"/>
      <c r="AG112" s="53"/>
      <c r="AH112" s="53"/>
      <c r="AI112" s="57">
        <f t="shared" si="16"/>
        <v>160.25099999999998</v>
      </c>
      <c r="AJ112" s="57">
        <f t="shared" si="17"/>
        <v>393.74900000000002</v>
      </c>
      <c r="AK112" s="5" t="str">
        <f t="shared" si="18"/>
        <v>105</v>
      </c>
    </row>
    <row r="113" spans="1:37" s="40" customFormat="1" x14ac:dyDescent="0.25">
      <c r="A113" s="4" t="s">
        <v>259</v>
      </c>
      <c r="B113" s="41" t="s">
        <v>264</v>
      </c>
      <c r="C113" s="31">
        <v>1102444864</v>
      </c>
      <c r="D113" s="31" t="s">
        <v>33</v>
      </c>
      <c r="E113" s="31">
        <v>59600049</v>
      </c>
      <c r="F113" s="31">
        <v>2</v>
      </c>
      <c r="G113" s="31" t="s">
        <v>265</v>
      </c>
      <c r="H113" s="42" t="s">
        <v>529</v>
      </c>
      <c r="I113" s="31">
        <v>30</v>
      </c>
      <c r="J113" s="45">
        <v>504</v>
      </c>
      <c r="K113" s="61">
        <f t="shared" si="19"/>
        <v>41.98</v>
      </c>
      <c r="L113" s="57">
        <f t="shared" si="12"/>
        <v>56.2</v>
      </c>
      <c r="M113" s="57">
        <f t="shared" si="13"/>
        <v>2.52</v>
      </c>
      <c r="N113" s="61">
        <f t="shared" si="14"/>
        <v>2.52</v>
      </c>
      <c r="O113" s="61">
        <f t="shared" si="15"/>
        <v>61.240000000000009</v>
      </c>
      <c r="P113" s="45">
        <v>504</v>
      </c>
      <c r="Q113" s="44">
        <f t="shared" si="10"/>
        <v>545.98</v>
      </c>
      <c r="R113" s="39">
        <f t="shared" si="11"/>
        <v>47.12</v>
      </c>
      <c r="S113" s="61"/>
      <c r="T113" s="61"/>
      <c r="U113" s="61"/>
      <c r="V113" s="61"/>
      <c r="W113" s="62"/>
      <c r="X113" s="59">
        <v>8.2800000000000011</v>
      </c>
      <c r="Y113" s="61"/>
      <c r="Z113" s="61"/>
      <c r="AA113" s="67"/>
      <c r="AB113" s="67"/>
      <c r="AC113" s="61"/>
      <c r="AD113" s="53"/>
      <c r="AE113" s="53"/>
      <c r="AF113" s="53"/>
      <c r="AG113" s="53"/>
      <c r="AH113" s="53"/>
      <c r="AI113" s="57">
        <f t="shared" si="16"/>
        <v>55.4</v>
      </c>
      <c r="AJ113" s="57">
        <f t="shared" si="17"/>
        <v>490.58000000000004</v>
      </c>
      <c r="AK113" s="7" t="str">
        <f t="shared" si="18"/>
        <v>106</v>
      </c>
    </row>
    <row r="114" spans="1:37" s="40" customFormat="1" x14ac:dyDescent="0.25">
      <c r="A114" s="6" t="s">
        <v>261</v>
      </c>
      <c r="B114" s="41" t="s">
        <v>267</v>
      </c>
      <c r="C114" s="31">
        <v>1104360548</v>
      </c>
      <c r="D114" s="31" t="s">
        <v>33</v>
      </c>
      <c r="E114" s="31">
        <v>59600049</v>
      </c>
      <c r="F114" s="31">
        <v>2</v>
      </c>
      <c r="G114" s="31">
        <v>2900418341</v>
      </c>
      <c r="H114" s="42" t="s">
        <v>534</v>
      </c>
      <c r="I114" s="31">
        <v>30</v>
      </c>
      <c r="J114" s="60">
        <v>672</v>
      </c>
      <c r="K114" s="61">
        <f t="shared" si="19"/>
        <v>55.98</v>
      </c>
      <c r="L114" s="57">
        <f t="shared" si="12"/>
        <v>74.930000000000007</v>
      </c>
      <c r="M114" s="57">
        <f t="shared" si="13"/>
        <v>3.36</v>
      </c>
      <c r="N114" s="61">
        <f t="shared" si="14"/>
        <v>3.36</v>
      </c>
      <c r="O114" s="61">
        <f t="shared" si="15"/>
        <v>81.650000000000006</v>
      </c>
      <c r="P114" s="43">
        <v>672</v>
      </c>
      <c r="Q114" s="44">
        <f t="shared" si="10"/>
        <v>727.98</v>
      </c>
      <c r="R114" s="39">
        <f t="shared" si="11"/>
        <v>62.83</v>
      </c>
      <c r="S114" s="61">
        <v>64.099999999999994</v>
      </c>
      <c r="T114" s="61"/>
      <c r="U114" s="61"/>
      <c r="V114" s="61">
        <v>200</v>
      </c>
      <c r="W114" s="61"/>
      <c r="X114" s="59">
        <v>170.58</v>
      </c>
      <c r="Y114" s="61"/>
      <c r="Z114" s="61"/>
      <c r="AA114" s="67"/>
      <c r="AB114" s="67"/>
      <c r="AC114" s="61"/>
      <c r="AD114" s="53"/>
      <c r="AE114" s="53"/>
      <c r="AF114" s="53"/>
      <c r="AG114" s="53"/>
      <c r="AH114" s="53"/>
      <c r="AI114" s="57">
        <f t="shared" si="16"/>
        <v>497.51</v>
      </c>
      <c r="AJ114" s="57">
        <f t="shared" si="17"/>
        <v>230.47000000000003</v>
      </c>
      <c r="AK114" s="5" t="str">
        <f t="shared" si="18"/>
        <v>107</v>
      </c>
    </row>
    <row r="115" spans="1:37" s="40" customFormat="1" x14ac:dyDescent="0.25">
      <c r="A115" s="6" t="s">
        <v>263</v>
      </c>
      <c r="B115" s="41" t="s">
        <v>269</v>
      </c>
      <c r="C115" s="31">
        <v>1102539549</v>
      </c>
      <c r="D115" s="31" t="s">
        <v>33</v>
      </c>
      <c r="E115" s="31">
        <v>59600049</v>
      </c>
      <c r="F115" s="31">
        <v>2</v>
      </c>
      <c r="G115" s="31">
        <v>2900084278</v>
      </c>
      <c r="H115" s="42"/>
      <c r="I115" s="31">
        <v>30</v>
      </c>
      <c r="J115" s="45">
        <v>755</v>
      </c>
      <c r="K115" s="61">
        <f t="shared" si="19"/>
        <v>62.89</v>
      </c>
      <c r="L115" s="57">
        <f t="shared" si="12"/>
        <v>84.18</v>
      </c>
      <c r="M115" s="57">
        <f t="shared" si="13"/>
        <v>3.78</v>
      </c>
      <c r="N115" s="61">
        <f t="shared" si="14"/>
        <v>3.78</v>
      </c>
      <c r="O115" s="61">
        <f t="shared" si="15"/>
        <v>91.740000000000009</v>
      </c>
      <c r="P115" s="45">
        <v>755</v>
      </c>
      <c r="Q115" s="44">
        <f t="shared" si="10"/>
        <v>817.89</v>
      </c>
      <c r="R115" s="39">
        <f t="shared" si="11"/>
        <v>70.59</v>
      </c>
      <c r="S115" s="61">
        <v>68.45</v>
      </c>
      <c r="T115" s="61"/>
      <c r="U115" s="61"/>
      <c r="V115" s="61"/>
      <c r="W115" s="61"/>
      <c r="X115" s="59">
        <v>57.111000000000004</v>
      </c>
      <c r="Y115" s="61">
        <v>372</v>
      </c>
      <c r="Z115" s="61"/>
      <c r="AA115" s="67"/>
      <c r="AB115" s="67"/>
      <c r="AC115" s="61"/>
      <c r="AD115" s="53"/>
      <c r="AE115" s="53"/>
      <c r="AF115" s="53"/>
      <c r="AG115" s="53"/>
      <c r="AH115" s="53"/>
      <c r="AI115" s="57">
        <f t="shared" si="16"/>
        <v>568.15100000000007</v>
      </c>
      <c r="AJ115" s="57">
        <f t="shared" si="17"/>
        <v>249.73899999999992</v>
      </c>
      <c r="AK115" s="7" t="str">
        <f t="shared" si="18"/>
        <v>108</v>
      </c>
    </row>
    <row r="116" spans="1:37" s="40" customFormat="1" x14ac:dyDescent="0.25">
      <c r="A116" s="4" t="s">
        <v>266</v>
      </c>
      <c r="B116" s="41" t="s">
        <v>271</v>
      </c>
      <c r="C116" s="31" t="s">
        <v>272</v>
      </c>
      <c r="D116" s="31" t="s">
        <v>33</v>
      </c>
      <c r="E116" s="31">
        <v>59600049</v>
      </c>
      <c r="F116" s="31" t="s">
        <v>139</v>
      </c>
      <c r="G116" s="51">
        <v>2900660894</v>
      </c>
      <c r="H116" s="42"/>
      <c r="I116" s="31" t="s">
        <v>95</v>
      </c>
      <c r="J116" s="60">
        <f>(672/30)*(28)</f>
        <v>627.19999999999993</v>
      </c>
      <c r="K116" s="61">
        <f t="shared" si="19"/>
        <v>52.25</v>
      </c>
      <c r="L116" s="57">
        <f t="shared" si="12"/>
        <v>69.930000000000007</v>
      </c>
      <c r="M116" s="57">
        <f t="shared" si="13"/>
        <v>3.14</v>
      </c>
      <c r="N116" s="61">
        <f t="shared" si="14"/>
        <v>3.14</v>
      </c>
      <c r="O116" s="61">
        <f t="shared" si="15"/>
        <v>76.210000000000008</v>
      </c>
      <c r="P116" s="43">
        <v>672</v>
      </c>
      <c r="Q116" s="44">
        <f>J116+K116</f>
        <v>679.44999999999993</v>
      </c>
      <c r="R116" s="39">
        <f t="shared" si="11"/>
        <v>58.64</v>
      </c>
      <c r="S116" s="61"/>
      <c r="T116" s="61"/>
      <c r="U116" s="61"/>
      <c r="V116" s="61"/>
      <c r="W116" s="61"/>
      <c r="X116" s="59">
        <v>9.92</v>
      </c>
      <c r="Y116" s="61"/>
      <c r="Z116" s="61"/>
      <c r="AA116" s="67"/>
      <c r="AB116" s="67"/>
      <c r="AC116" s="61"/>
      <c r="AD116" s="53"/>
      <c r="AE116" s="53"/>
      <c r="AF116" s="53"/>
      <c r="AG116" s="53"/>
      <c r="AH116" s="53"/>
      <c r="AI116" s="57">
        <f t="shared" si="16"/>
        <v>68.56</v>
      </c>
      <c r="AJ116" s="57">
        <f t="shared" si="17"/>
        <v>610.88999999999987</v>
      </c>
      <c r="AK116" s="5" t="str">
        <f t="shared" si="18"/>
        <v>109</v>
      </c>
    </row>
    <row r="117" spans="1:37" s="40" customFormat="1" ht="14.25" customHeight="1" x14ac:dyDescent="0.25">
      <c r="A117" s="6" t="s">
        <v>268</v>
      </c>
      <c r="B117" s="41" t="s">
        <v>274</v>
      </c>
      <c r="C117" s="31">
        <v>1102561691</v>
      </c>
      <c r="D117" s="31" t="s">
        <v>33</v>
      </c>
      <c r="E117" s="31">
        <v>59600049</v>
      </c>
      <c r="F117" s="31">
        <v>2</v>
      </c>
      <c r="G117" s="31">
        <v>2900336232</v>
      </c>
      <c r="H117" s="42" t="s">
        <v>542</v>
      </c>
      <c r="I117" s="52" t="s">
        <v>44</v>
      </c>
      <c r="J117" s="60">
        <f>705</f>
        <v>705</v>
      </c>
      <c r="K117" s="61">
        <f t="shared" si="19"/>
        <v>58.73</v>
      </c>
      <c r="L117" s="57">
        <f t="shared" si="12"/>
        <v>78.61</v>
      </c>
      <c r="M117" s="57">
        <f t="shared" si="13"/>
        <v>3.53</v>
      </c>
      <c r="N117" s="61">
        <f t="shared" si="14"/>
        <v>3.53</v>
      </c>
      <c r="O117" s="61">
        <f t="shared" si="15"/>
        <v>85.67</v>
      </c>
      <c r="P117" s="43">
        <f>J117</f>
        <v>705</v>
      </c>
      <c r="Q117" s="44">
        <f>+K117+P117</f>
        <v>763.73</v>
      </c>
      <c r="R117" s="39">
        <f t="shared" si="11"/>
        <v>65.92</v>
      </c>
      <c r="S117" s="61">
        <v>85.42</v>
      </c>
      <c r="T117" s="61"/>
      <c r="U117" s="61"/>
      <c r="V117" s="61"/>
      <c r="W117" s="61">
        <v>493.5</v>
      </c>
      <c r="X117" s="59">
        <v>12.89</v>
      </c>
      <c r="Y117" s="61"/>
      <c r="Z117" s="61"/>
      <c r="AA117" s="67"/>
      <c r="AB117" s="67"/>
      <c r="AC117" s="61"/>
      <c r="AD117" s="53"/>
      <c r="AE117" s="53"/>
      <c r="AF117" s="53"/>
      <c r="AG117" s="53"/>
      <c r="AH117" s="53"/>
      <c r="AI117" s="57">
        <f t="shared" si="16"/>
        <v>657.73</v>
      </c>
      <c r="AJ117" s="57">
        <f t="shared" si="17"/>
        <v>106</v>
      </c>
      <c r="AK117" s="7" t="str">
        <f t="shared" si="18"/>
        <v>110</v>
      </c>
    </row>
    <row r="118" spans="1:37" s="40" customFormat="1" x14ac:dyDescent="0.25">
      <c r="A118" s="6" t="s">
        <v>270</v>
      </c>
      <c r="B118" s="41" t="s">
        <v>276</v>
      </c>
      <c r="C118" s="31">
        <v>1104109655</v>
      </c>
      <c r="D118" s="31" t="s">
        <v>33</v>
      </c>
      <c r="E118" s="31">
        <v>59600049</v>
      </c>
      <c r="F118" s="31">
        <v>2</v>
      </c>
      <c r="G118" s="31">
        <v>2900483757</v>
      </c>
      <c r="H118" s="42"/>
      <c r="I118" s="31">
        <v>30</v>
      </c>
      <c r="J118" s="45">
        <v>520</v>
      </c>
      <c r="K118" s="61">
        <f t="shared" si="19"/>
        <v>43.32</v>
      </c>
      <c r="L118" s="57">
        <f t="shared" si="12"/>
        <v>57.98</v>
      </c>
      <c r="M118" s="57">
        <f t="shared" si="13"/>
        <v>2.6</v>
      </c>
      <c r="N118" s="61">
        <f t="shared" si="14"/>
        <v>2.6</v>
      </c>
      <c r="O118" s="61">
        <f t="shared" si="15"/>
        <v>63.18</v>
      </c>
      <c r="P118" s="45">
        <v>520</v>
      </c>
      <c r="Q118" s="44">
        <f t="shared" si="10"/>
        <v>563.32000000000005</v>
      </c>
      <c r="R118" s="39">
        <f t="shared" si="11"/>
        <v>48.62</v>
      </c>
      <c r="S118" s="61">
        <v>66.09</v>
      </c>
      <c r="T118" s="61"/>
      <c r="U118" s="61"/>
      <c r="V118" s="61"/>
      <c r="W118" s="61">
        <v>360</v>
      </c>
      <c r="X118" s="59">
        <v>69.039000000000001</v>
      </c>
      <c r="Y118" s="61"/>
      <c r="Z118" s="61"/>
      <c r="AA118" s="67">
        <v>0</v>
      </c>
      <c r="AB118" s="67"/>
      <c r="AC118" s="61"/>
      <c r="AD118" s="53"/>
      <c r="AE118" s="53"/>
      <c r="AF118" s="53"/>
      <c r="AG118" s="53"/>
      <c r="AH118" s="53"/>
      <c r="AI118" s="57">
        <f t="shared" si="16"/>
        <v>543.74900000000002</v>
      </c>
      <c r="AJ118" s="57">
        <f t="shared" si="17"/>
        <v>19.571000000000026</v>
      </c>
      <c r="AK118" s="5" t="str">
        <f t="shared" si="18"/>
        <v>111</v>
      </c>
    </row>
    <row r="119" spans="1:37" s="40" customFormat="1" x14ac:dyDescent="0.25">
      <c r="A119" s="4" t="s">
        <v>273</v>
      </c>
      <c r="B119" s="41" t="s">
        <v>278</v>
      </c>
      <c r="C119" s="31">
        <v>1102823372</v>
      </c>
      <c r="D119" s="31" t="s">
        <v>33</v>
      </c>
      <c r="E119" s="31">
        <v>59600049</v>
      </c>
      <c r="F119" s="31">
        <v>2</v>
      </c>
      <c r="G119" s="31">
        <v>2900652102</v>
      </c>
      <c r="H119" s="42"/>
      <c r="I119" s="31">
        <v>30</v>
      </c>
      <c r="J119" s="45">
        <v>504</v>
      </c>
      <c r="K119" s="61">
        <f t="shared" si="19"/>
        <v>41.98</v>
      </c>
      <c r="L119" s="57">
        <f t="shared" si="12"/>
        <v>56.2</v>
      </c>
      <c r="M119" s="57">
        <f t="shared" si="13"/>
        <v>2.52</v>
      </c>
      <c r="N119" s="61">
        <f t="shared" si="14"/>
        <v>2.52</v>
      </c>
      <c r="O119" s="61">
        <f t="shared" si="15"/>
        <v>61.240000000000009</v>
      </c>
      <c r="P119" s="45">
        <v>504</v>
      </c>
      <c r="Q119" s="44">
        <f t="shared" si="10"/>
        <v>545.98</v>
      </c>
      <c r="R119" s="39">
        <f t="shared" si="11"/>
        <v>47.12</v>
      </c>
      <c r="S119" s="61"/>
      <c r="T119" s="61"/>
      <c r="U119" s="61"/>
      <c r="V119" s="61"/>
      <c r="W119" s="61"/>
      <c r="X119" s="59">
        <v>55.38</v>
      </c>
      <c r="Y119" s="61"/>
      <c r="Z119" s="61"/>
      <c r="AA119" s="67"/>
      <c r="AB119" s="67"/>
      <c r="AC119" s="61"/>
      <c r="AD119" s="53"/>
      <c r="AE119" s="53"/>
      <c r="AF119" s="53"/>
      <c r="AG119" s="53"/>
      <c r="AH119" s="53"/>
      <c r="AI119" s="57">
        <f t="shared" si="16"/>
        <v>102.5</v>
      </c>
      <c r="AJ119" s="57">
        <f t="shared" si="17"/>
        <v>443.48</v>
      </c>
      <c r="AK119" s="7" t="str">
        <f t="shared" si="18"/>
        <v>112</v>
      </c>
    </row>
    <row r="120" spans="1:37" s="40" customFormat="1" x14ac:dyDescent="0.25">
      <c r="A120" s="6" t="s">
        <v>275</v>
      </c>
      <c r="B120" s="41" t="s">
        <v>280</v>
      </c>
      <c r="C120" s="31">
        <v>1102853585</v>
      </c>
      <c r="D120" s="31" t="s">
        <v>33</v>
      </c>
      <c r="E120" s="31">
        <v>59600049</v>
      </c>
      <c r="F120" s="31">
        <v>2</v>
      </c>
      <c r="G120" s="31">
        <v>2900198621</v>
      </c>
      <c r="H120" s="42" t="s">
        <v>543</v>
      </c>
      <c r="I120" s="31">
        <v>30</v>
      </c>
      <c r="J120" s="60">
        <v>672</v>
      </c>
      <c r="K120" s="61">
        <f t="shared" si="19"/>
        <v>55.98</v>
      </c>
      <c r="L120" s="57">
        <f t="shared" si="12"/>
        <v>74.930000000000007</v>
      </c>
      <c r="M120" s="57">
        <f t="shared" si="13"/>
        <v>3.36</v>
      </c>
      <c r="N120" s="61">
        <f t="shared" si="14"/>
        <v>3.36</v>
      </c>
      <c r="O120" s="61">
        <f t="shared" si="15"/>
        <v>81.650000000000006</v>
      </c>
      <c r="P120" s="43">
        <v>672</v>
      </c>
      <c r="Q120" s="44">
        <f t="shared" si="10"/>
        <v>727.98</v>
      </c>
      <c r="R120" s="39">
        <f t="shared" si="11"/>
        <v>62.83</v>
      </c>
      <c r="S120" s="61">
        <v>42.39</v>
      </c>
      <c r="T120" s="61"/>
      <c r="U120" s="61"/>
      <c r="V120" s="61"/>
      <c r="W120" s="61"/>
      <c r="X120" s="59">
        <v>21.62</v>
      </c>
      <c r="Y120" s="61"/>
      <c r="Z120" s="61"/>
      <c r="AA120" s="67"/>
      <c r="AB120" s="67"/>
      <c r="AC120" s="61"/>
      <c r="AD120" s="53"/>
      <c r="AE120" s="53"/>
      <c r="AF120" s="53"/>
      <c r="AG120" s="53"/>
      <c r="AH120" s="53"/>
      <c r="AI120" s="57">
        <f t="shared" si="16"/>
        <v>126.84</v>
      </c>
      <c r="AJ120" s="57">
        <f t="shared" si="17"/>
        <v>601.14</v>
      </c>
      <c r="AK120" s="5" t="str">
        <f t="shared" si="18"/>
        <v>113</v>
      </c>
    </row>
    <row r="121" spans="1:37" s="40" customFormat="1" x14ac:dyDescent="0.25">
      <c r="A121" s="6" t="s">
        <v>277</v>
      </c>
      <c r="B121" s="41" t="s">
        <v>282</v>
      </c>
      <c r="C121" s="31">
        <v>1102621271</v>
      </c>
      <c r="D121" s="31" t="s">
        <v>33</v>
      </c>
      <c r="E121" s="31">
        <v>59600049</v>
      </c>
      <c r="F121" s="31">
        <v>2</v>
      </c>
      <c r="G121" s="31">
        <v>2900791502</v>
      </c>
      <c r="H121" s="42" t="s">
        <v>536</v>
      </c>
      <c r="I121" s="31">
        <v>30</v>
      </c>
      <c r="J121" s="45">
        <v>520</v>
      </c>
      <c r="K121" s="61">
        <f t="shared" si="19"/>
        <v>43.32</v>
      </c>
      <c r="L121" s="57">
        <f t="shared" si="12"/>
        <v>57.98</v>
      </c>
      <c r="M121" s="57">
        <f t="shared" si="13"/>
        <v>2.6</v>
      </c>
      <c r="N121" s="61">
        <f t="shared" si="14"/>
        <v>2.6</v>
      </c>
      <c r="O121" s="61">
        <f t="shared" si="15"/>
        <v>63.18</v>
      </c>
      <c r="P121" s="45">
        <v>520</v>
      </c>
      <c r="Q121" s="44">
        <f t="shared" si="10"/>
        <v>563.32000000000005</v>
      </c>
      <c r="R121" s="39">
        <f t="shared" si="11"/>
        <v>48.62</v>
      </c>
      <c r="S121" s="61"/>
      <c r="T121" s="61"/>
      <c r="U121" s="61"/>
      <c r="V121" s="61"/>
      <c r="W121" s="61"/>
      <c r="X121" s="59">
        <v>8.3989999999999991</v>
      </c>
      <c r="Y121" s="61"/>
      <c r="Z121" s="61"/>
      <c r="AA121" s="67"/>
      <c r="AB121" s="67"/>
      <c r="AC121" s="61"/>
      <c r="AD121" s="53"/>
      <c r="AE121" s="53"/>
      <c r="AF121" s="53"/>
      <c r="AG121" s="53"/>
      <c r="AH121" s="53"/>
      <c r="AI121" s="57">
        <f t="shared" si="16"/>
        <v>57.018999999999998</v>
      </c>
      <c r="AJ121" s="57">
        <f t="shared" si="17"/>
        <v>506.30100000000004</v>
      </c>
      <c r="AK121" s="7" t="str">
        <f t="shared" si="18"/>
        <v>114</v>
      </c>
    </row>
    <row r="122" spans="1:37" s="40" customFormat="1" x14ac:dyDescent="0.25">
      <c r="A122" s="4" t="s">
        <v>279</v>
      </c>
      <c r="B122" s="41" t="s">
        <v>284</v>
      </c>
      <c r="C122" s="31">
        <v>1101760054</v>
      </c>
      <c r="D122" s="31" t="s">
        <v>33</v>
      </c>
      <c r="E122" s="31">
        <v>59600049</v>
      </c>
      <c r="F122" s="31">
        <v>2</v>
      </c>
      <c r="G122" s="31">
        <v>2900554097</v>
      </c>
      <c r="H122" s="42" t="s">
        <v>454</v>
      </c>
      <c r="I122" s="31">
        <v>30</v>
      </c>
      <c r="J122" s="45">
        <v>504</v>
      </c>
      <c r="K122" s="61">
        <f t="shared" si="19"/>
        <v>41.98</v>
      </c>
      <c r="L122" s="57">
        <f t="shared" si="12"/>
        <v>56.2</v>
      </c>
      <c r="M122" s="57">
        <f t="shared" si="13"/>
        <v>2.52</v>
      </c>
      <c r="N122" s="61">
        <f t="shared" si="14"/>
        <v>2.52</v>
      </c>
      <c r="O122" s="61">
        <f t="shared" si="15"/>
        <v>61.240000000000009</v>
      </c>
      <c r="P122" s="45">
        <v>504</v>
      </c>
      <c r="Q122" s="44">
        <f t="shared" si="10"/>
        <v>545.98</v>
      </c>
      <c r="R122" s="39">
        <f t="shared" si="11"/>
        <v>47.12</v>
      </c>
      <c r="S122" s="61"/>
      <c r="T122" s="61"/>
      <c r="U122" s="61"/>
      <c r="V122" s="61"/>
      <c r="W122" s="61"/>
      <c r="X122" s="59">
        <v>8.24</v>
      </c>
      <c r="Y122" s="61"/>
      <c r="Z122" s="61"/>
      <c r="AA122" s="67"/>
      <c r="AB122" s="67"/>
      <c r="AC122" s="61"/>
      <c r="AD122" s="53"/>
      <c r="AE122" s="53"/>
      <c r="AF122" s="53"/>
      <c r="AG122" s="53"/>
      <c r="AH122" s="53"/>
      <c r="AI122" s="57">
        <f t="shared" si="16"/>
        <v>55.36</v>
      </c>
      <c r="AJ122" s="57">
        <f t="shared" si="17"/>
        <v>490.62</v>
      </c>
      <c r="AK122" s="5" t="str">
        <f t="shared" si="18"/>
        <v>115</v>
      </c>
    </row>
    <row r="123" spans="1:37" s="40" customFormat="1" x14ac:dyDescent="0.25">
      <c r="A123" s="6" t="s">
        <v>281</v>
      </c>
      <c r="B123" s="41" t="s">
        <v>286</v>
      </c>
      <c r="C123" s="31">
        <v>1104329188</v>
      </c>
      <c r="D123" s="31" t="s">
        <v>33</v>
      </c>
      <c r="E123" s="31">
        <v>59600049</v>
      </c>
      <c r="F123" s="31">
        <v>2</v>
      </c>
      <c r="G123" s="31">
        <v>2900483531</v>
      </c>
      <c r="H123" s="42" t="s">
        <v>529</v>
      </c>
      <c r="I123" s="31">
        <v>30</v>
      </c>
      <c r="J123" s="45">
        <v>504</v>
      </c>
      <c r="K123" s="61">
        <f t="shared" si="19"/>
        <v>41.98</v>
      </c>
      <c r="L123" s="57">
        <f t="shared" si="12"/>
        <v>56.2</v>
      </c>
      <c r="M123" s="57">
        <f t="shared" si="13"/>
        <v>2.52</v>
      </c>
      <c r="N123" s="61">
        <f t="shared" si="14"/>
        <v>2.52</v>
      </c>
      <c r="O123" s="61">
        <f t="shared" si="15"/>
        <v>61.240000000000009</v>
      </c>
      <c r="P123" s="45">
        <v>504</v>
      </c>
      <c r="Q123" s="44">
        <f t="shared" si="10"/>
        <v>545.98</v>
      </c>
      <c r="R123" s="39">
        <f t="shared" si="11"/>
        <v>47.12</v>
      </c>
      <c r="S123" s="61">
        <v>33.51</v>
      </c>
      <c r="T123" s="61"/>
      <c r="U123" s="61"/>
      <c r="V123" s="61"/>
      <c r="W123" s="61">
        <v>352.8</v>
      </c>
      <c r="X123" s="59">
        <v>60.28</v>
      </c>
      <c r="Y123" s="61"/>
      <c r="Z123" s="61"/>
      <c r="AA123" s="67"/>
      <c r="AB123" s="67"/>
      <c r="AC123" s="61"/>
      <c r="AD123" s="53"/>
      <c r="AE123" s="53"/>
      <c r="AF123" s="53"/>
      <c r="AG123" s="53"/>
      <c r="AH123" s="53"/>
      <c r="AI123" s="57">
        <f t="shared" si="16"/>
        <v>493.71000000000004</v>
      </c>
      <c r="AJ123" s="57">
        <f t="shared" si="17"/>
        <v>52.269999999999982</v>
      </c>
      <c r="AK123" s="7" t="str">
        <f t="shared" si="18"/>
        <v>116</v>
      </c>
    </row>
    <row r="124" spans="1:37" s="40" customFormat="1" x14ac:dyDescent="0.25">
      <c r="A124" s="6" t="s">
        <v>283</v>
      </c>
      <c r="B124" s="41" t="s">
        <v>288</v>
      </c>
      <c r="C124" s="31">
        <v>1101047148</v>
      </c>
      <c r="D124" s="31" t="s">
        <v>33</v>
      </c>
      <c r="E124" s="31">
        <v>59600049</v>
      </c>
      <c r="F124" s="31">
        <v>2</v>
      </c>
      <c r="G124" s="31">
        <v>2101061409</v>
      </c>
      <c r="H124" s="42" t="s">
        <v>529</v>
      </c>
      <c r="I124" s="31">
        <v>30</v>
      </c>
      <c r="J124" s="45">
        <v>724.96</v>
      </c>
      <c r="K124" s="61">
        <f t="shared" si="19"/>
        <v>60.39</v>
      </c>
      <c r="L124" s="57">
        <f t="shared" si="12"/>
        <v>80.83</v>
      </c>
      <c r="M124" s="57">
        <f t="shared" si="13"/>
        <v>3.62</v>
      </c>
      <c r="N124" s="61">
        <f t="shared" si="14"/>
        <v>3.62</v>
      </c>
      <c r="O124" s="61">
        <f t="shared" si="15"/>
        <v>88.070000000000007</v>
      </c>
      <c r="P124" s="45">
        <v>724.96</v>
      </c>
      <c r="Q124" s="44">
        <f t="shared" si="10"/>
        <v>785.35</v>
      </c>
      <c r="R124" s="39">
        <f t="shared" si="11"/>
        <v>67.78</v>
      </c>
      <c r="S124" s="61"/>
      <c r="T124" s="61"/>
      <c r="U124" s="61"/>
      <c r="V124" s="61"/>
      <c r="W124" s="61"/>
      <c r="X124" s="59">
        <v>12.611000000000001</v>
      </c>
      <c r="Y124" s="61"/>
      <c r="Z124" s="61"/>
      <c r="AA124" s="67"/>
      <c r="AB124" s="67"/>
      <c r="AC124" s="61"/>
      <c r="AD124" s="53"/>
      <c r="AE124" s="53"/>
      <c r="AF124" s="53"/>
      <c r="AG124" s="53"/>
      <c r="AH124" s="53"/>
      <c r="AI124" s="57">
        <f t="shared" si="16"/>
        <v>80.391000000000005</v>
      </c>
      <c r="AJ124" s="57">
        <f t="shared" si="17"/>
        <v>704.95900000000006</v>
      </c>
      <c r="AK124" s="5" t="str">
        <f t="shared" si="18"/>
        <v>117</v>
      </c>
    </row>
    <row r="125" spans="1:37" s="40" customFormat="1" x14ac:dyDescent="0.25">
      <c r="A125" s="4" t="s">
        <v>285</v>
      </c>
      <c r="B125" s="41" t="s">
        <v>290</v>
      </c>
      <c r="C125" s="31">
        <v>1103351027</v>
      </c>
      <c r="D125" s="31" t="s">
        <v>33</v>
      </c>
      <c r="E125" s="31">
        <v>59600049</v>
      </c>
      <c r="F125" s="31">
        <v>2</v>
      </c>
      <c r="G125" s="31">
        <v>2900850331</v>
      </c>
      <c r="H125" s="42" t="s">
        <v>529</v>
      </c>
      <c r="I125" s="31">
        <v>30</v>
      </c>
      <c r="J125" s="45">
        <v>504</v>
      </c>
      <c r="K125" s="61">
        <f t="shared" si="19"/>
        <v>41.98</v>
      </c>
      <c r="L125" s="57">
        <f t="shared" si="12"/>
        <v>56.2</v>
      </c>
      <c r="M125" s="57">
        <f t="shared" si="13"/>
        <v>2.52</v>
      </c>
      <c r="N125" s="61">
        <f t="shared" si="14"/>
        <v>2.52</v>
      </c>
      <c r="O125" s="61">
        <f t="shared" si="15"/>
        <v>61.240000000000009</v>
      </c>
      <c r="P125" s="45">
        <v>504</v>
      </c>
      <c r="Q125" s="44">
        <f t="shared" si="10"/>
        <v>545.98</v>
      </c>
      <c r="R125" s="39">
        <f t="shared" si="11"/>
        <v>47.12</v>
      </c>
      <c r="S125" s="61"/>
      <c r="T125" s="61"/>
      <c r="U125" s="61"/>
      <c r="V125" s="61"/>
      <c r="W125" s="61"/>
      <c r="X125" s="59">
        <v>10.879999999999999</v>
      </c>
      <c r="Y125" s="61"/>
      <c r="Z125" s="61"/>
      <c r="AA125" s="67"/>
      <c r="AB125" s="67"/>
      <c r="AC125" s="61"/>
      <c r="AD125" s="53"/>
      <c r="AE125" s="53"/>
      <c r="AF125" s="53"/>
      <c r="AG125" s="53"/>
      <c r="AH125" s="53"/>
      <c r="AI125" s="57">
        <f t="shared" si="16"/>
        <v>58</v>
      </c>
      <c r="AJ125" s="57">
        <f t="shared" si="17"/>
        <v>487.98</v>
      </c>
      <c r="AK125" s="7" t="str">
        <f t="shared" si="18"/>
        <v>118</v>
      </c>
    </row>
    <row r="126" spans="1:37" s="40" customFormat="1" x14ac:dyDescent="0.25">
      <c r="A126" s="6" t="s">
        <v>287</v>
      </c>
      <c r="B126" s="41" t="s">
        <v>292</v>
      </c>
      <c r="C126" s="31">
        <v>1103825509</v>
      </c>
      <c r="D126" s="31" t="s">
        <v>33</v>
      </c>
      <c r="E126" s="31">
        <v>59600049</v>
      </c>
      <c r="F126" s="31">
        <v>2</v>
      </c>
      <c r="G126" s="31">
        <v>2900520771</v>
      </c>
      <c r="H126" s="42" t="s">
        <v>523</v>
      </c>
      <c r="I126" s="31">
        <v>30</v>
      </c>
      <c r="J126" s="45">
        <v>520</v>
      </c>
      <c r="K126" s="61">
        <f t="shared" si="19"/>
        <v>43.32</v>
      </c>
      <c r="L126" s="57">
        <f t="shared" si="12"/>
        <v>57.98</v>
      </c>
      <c r="M126" s="57">
        <f t="shared" si="13"/>
        <v>2.6</v>
      </c>
      <c r="N126" s="61">
        <f t="shared" si="14"/>
        <v>2.6</v>
      </c>
      <c r="O126" s="61">
        <f t="shared" si="15"/>
        <v>63.18</v>
      </c>
      <c r="P126" s="45">
        <v>520</v>
      </c>
      <c r="Q126" s="44">
        <f t="shared" si="10"/>
        <v>563.32000000000005</v>
      </c>
      <c r="R126" s="39">
        <f t="shared" si="11"/>
        <v>48.62</v>
      </c>
      <c r="S126" s="61"/>
      <c r="T126" s="61"/>
      <c r="U126" s="61"/>
      <c r="V126" s="61"/>
      <c r="W126" s="61"/>
      <c r="X126" s="59">
        <v>11.038999999999998</v>
      </c>
      <c r="Y126" s="61"/>
      <c r="Z126" s="61"/>
      <c r="AA126" s="67"/>
      <c r="AB126" s="67"/>
      <c r="AC126" s="61"/>
      <c r="AD126" s="53"/>
      <c r="AE126" s="53"/>
      <c r="AF126" s="53"/>
      <c r="AG126" s="53"/>
      <c r="AH126" s="53"/>
      <c r="AI126" s="57">
        <f t="shared" si="16"/>
        <v>59.658999999999992</v>
      </c>
      <c r="AJ126" s="57">
        <f t="shared" si="17"/>
        <v>503.66100000000006</v>
      </c>
      <c r="AK126" s="5" t="str">
        <f t="shared" si="18"/>
        <v>119</v>
      </c>
    </row>
    <row r="127" spans="1:37" s="40" customFormat="1" x14ac:dyDescent="0.25">
      <c r="A127" s="6" t="s">
        <v>289</v>
      </c>
      <c r="B127" s="41" t="s">
        <v>294</v>
      </c>
      <c r="C127" s="31">
        <v>1103999676</v>
      </c>
      <c r="D127" s="31" t="s">
        <v>33</v>
      </c>
      <c r="E127" s="31">
        <v>59600049</v>
      </c>
      <c r="F127" s="31">
        <v>2</v>
      </c>
      <c r="G127" s="31">
        <v>2900554738</v>
      </c>
      <c r="H127" s="42" t="s">
        <v>523</v>
      </c>
      <c r="I127" s="31">
        <v>30</v>
      </c>
      <c r="J127" s="45">
        <v>504</v>
      </c>
      <c r="K127" s="61">
        <f t="shared" si="19"/>
        <v>41.98</v>
      </c>
      <c r="L127" s="57">
        <f t="shared" si="12"/>
        <v>56.2</v>
      </c>
      <c r="M127" s="57">
        <f t="shared" si="13"/>
        <v>2.52</v>
      </c>
      <c r="N127" s="61">
        <f t="shared" si="14"/>
        <v>2.52</v>
      </c>
      <c r="O127" s="61">
        <f t="shared" si="15"/>
        <v>61.240000000000009</v>
      </c>
      <c r="P127" s="45">
        <v>504</v>
      </c>
      <c r="Q127" s="44">
        <f t="shared" si="10"/>
        <v>545.98</v>
      </c>
      <c r="R127" s="39">
        <f t="shared" si="11"/>
        <v>47.12</v>
      </c>
      <c r="S127" s="61">
        <v>38.29</v>
      </c>
      <c r="T127" s="61"/>
      <c r="U127" s="61">
        <v>5</v>
      </c>
      <c r="V127" s="61"/>
      <c r="W127" s="61">
        <v>352.8</v>
      </c>
      <c r="X127" s="59">
        <v>62.24</v>
      </c>
      <c r="Y127" s="61"/>
      <c r="Z127" s="61"/>
      <c r="AA127" s="67"/>
      <c r="AB127" s="67"/>
      <c r="AC127" s="61"/>
      <c r="AD127" s="53"/>
      <c r="AE127" s="53"/>
      <c r="AF127" s="53"/>
      <c r="AG127" s="53"/>
      <c r="AH127" s="53"/>
      <c r="AI127" s="57">
        <f t="shared" si="16"/>
        <v>505.45000000000005</v>
      </c>
      <c r="AJ127" s="57">
        <f t="shared" si="17"/>
        <v>40.529999999999973</v>
      </c>
      <c r="AK127" s="7" t="str">
        <f t="shared" si="18"/>
        <v>120</v>
      </c>
    </row>
    <row r="128" spans="1:37" s="40" customFormat="1" x14ac:dyDescent="0.25">
      <c r="A128" s="4" t="s">
        <v>291</v>
      </c>
      <c r="B128" s="41" t="s">
        <v>296</v>
      </c>
      <c r="C128" s="31">
        <v>1101821880</v>
      </c>
      <c r="D128" s="31" t="s">
        <v>33</v>
      </c>
      <c r="E128" s="31">
        <v>59600049</v>
      </c>
      <c r="F128" s="31">
        <v>2</v>
      </c>
      <c r="G128" s="31">
        <v>2101039379</v>
      </c>
      <c r="H128" s="42"/>
      <c r="I128" s="31">
        <v>30</v>
      </c>
      <c r="J128" s="45">
        <v>755</v>
      </c>
      <c r="K128" s="61">
        <v>0</v>
      </c>
      <c r="L128" s="57">
        <f t="shared" si="12"/>
        <v>84.18</v>
      </c>
      <c r="M128" s="57">
        <f t="shared" si="13"/>
        <v>3.78</v>
      </c>
      <c r="N128" s="61">
        <f t="shared" si="14"/>
        <v>3.78</v>
      </c>
      <c r="O128" s="61">
        <f t="shared" si="15"/>
        <v>91.740000000000009</v>
      </c>
      <c r="P128" s="45">
        <v>755</v>
      </c>
      <c r="Q128" s="44">
        <f t="shared" si="10"/>
        <v>755</v>
      </c>
      <c r="R128" s="39">
        <f t="shared" si="11"/>
        <v>70.59</v>
      </c>
      <c r="S128" s="61">
        <v>161.68</v>
      </c>
      <c r="T128" s="61"/>
      <c r="U128" s="61"/>
      <c r="V128" s="61"/>
      <c r="W128" s="61"/>
      <c r="X128" s="59">
        <v>23</v>
      </c>
      <c r="Y128" s="61"/>
      <c r="Z128" s="61"/>
      <c r="AA128" s="67"/>
      <c r="AB128" s="71"/>
      <c r="AC128" s="61"/>
      <c r="AD128" s="53"/>
      <c r="AE128" s="53"/>
      <c r="AF128" s="53"/>
      <c r="AG128" s="53"/>
      <c r="AH128" s="53"/>
      <c r="AI128" s="57">
        <f t="shared" si="16"/>
        <v>255.27</v>
      </c>
      <c r="AJ128" s="57">
        <f t="shared" si="17"/>
        <v>499.73</v>
      </c>
      <c r="AK128" s="5" t="str">
        <f t="shared" si="18"/>
        <v>121</v>
      </c>
    </row>
    <row r="129" spans="1:37" s="40" customFormat="1" x14ac:dyDescent="0.25">
      <c r="A129" s="6" t="s">
        <v>293</v>
      </c>
      <c r="B129" s="41" t="s">
        <v>298</v>
      </c>
      <c r="C129" s="31">
        <v>1102719489</v>
      </c>
      <c r="D129" s="31" t="s">
        <v>33</v>
      </c>
      <c r="E129" s="31">
        <v>59600049</v>
      </c>
      <c r="F129" s="31">
        <v>2</v>
      </c>
      <c r="G129" s="31">
        <v>2900415562</v>
      </c>
      <c r="H129" s="42" t="s">
        <v>529</v>
      </c>
      <c r="I129" s="31">
        <v>30</v>
      </c>
      <c r="J129" s="45">
        <v>504</v>
      </c>
      <c r="K129" s="61">
        <f t="shared" si="19"/>
        <v>41.98</v>
      </c>
      <c r="L129" s="57">
        <f t="shared" si="12"/>
        <v>56.2</v>
      </c>
      <c r="M129" s="57">
        <f t="shared" si="13"/>
        <v>2.52</v>
      </c>
      <c r="N129" s="61">
        <f t="shared" si="14"/>
        <v>2.52</v>
      </c>
      <c r="O129" s="61">
        <f t="shared" si="15"/>
        <v>61.240000000000009</v>
      </c>
      <c r="P129" s="45">
        <v>504</v>
      </c>
      <c r="Q129" s="44">
        <f t="shared" si="10"/>
        <v>545.98</v>
      </c>
      <c r="R129" s="39">
        <f t="shared" si="11"/>
        <v>47.12</v>
      </c>
      <c r="S129" s="61">
        <v>88.61</v>
      </c>
      <c r="T129" s="61"/>
      <c r="U129" s="61"/>
      <c r="V129" s="61"/>
      <c r="W129" s="61"/>
      <c r="X129" s="59">
        <v>10.879999999999999</v>
      </c>
      <c r="Y129" s="61"/>
      <c r="Z129" s="61"/>
      <c r="AA129" s="67"/>
      <c r="AB129" s="67"/>
      <c r="AC129" s="61"/>
      <c r="AD129" s="53"/>
      <c r="AE129" s="53"/>
      <c r="AF129" s="53"/>
      <c r="AG129" s="53"/>
      <c r="AH129" s="53"/>
      <c r="AI129" s="57">
        <f t="shared" si="16"/>
        <v>146.60999999999999</v>
      </c>
      <c r="AJ129" s="57">
        <f t="shared" si="17"/>
        <v>399.37</v>
      </c>
      <c r="AK129" s="7" t="str">
        <f t="shared" si="18"/>
        <v>122</v>
      </c>
    </row>
    <row r="130" spans="1:37" s="40" customFormat="1" x14ac:dyDescent="0.25">
      <c r="A130" s="6" t="s">
        <v>295</v>
      </c>
      <c r="B130" s="41" t="s">
        <v>300</v>
      </c>
      <c r="C130" s="31">
        <v>1103412779</v>
      </c>
      <c r="D130" s="31" t="s">
        <v>33</v>
      </c>
      <c r="E130" s="31">
        <v>59600049</v>
      </c>
      <c r="F130" s="31">
        <v>2</v>
      </c>
      <c r="G130" s="31">
        <v>2900710354</v>
      </c>
      <c r="H130" s="42"/>
      <c r="I130" s="31">
        <v>30</v>
      </c>
      <c r="J130" s="45">
        <v>504</v>
      </c>
      <c r="K130" s="61">
        <f t="shared" si="19"/>
        <v>41.98</v>
      </c>
      <c r="L130" s="57">
        <f t="shared" si="12"/>
        <v>56.2</v>
      </c>
      <c r="M130" s="57">
        <f t="shared" si="13"/>
        <v>2.52</v>
      </c>
      <c r="N130" s="61">
        <f t="shared" si="14"/>
        <v>2.52</v>
      </c>
      <c r="O130" s="61">
        <f t="shared" si="15"/>
        <v>61.240000000000009</v>
      </c>
      <c r="P130" s="45">
        <v>504</v>
      </c>
      <c r="Q130" s="44">
        <f t="shared" si="10"/>
        <v>545.98</v>
      </c>
      <c r="R130" s="39">
        <f t="shared" si="11"/>
        <v>47.12</v>
      </c>
      <c r="S130" s="61"/>
      <c r="T130" s="61"/>
      <c r="U130" s="61"/>
      <c r="V130" s="61"/>
      <c r="W130" s="61"/>
      <c r="X130" s="59">
        <v>155.70999999999998</v>
      </c>
      <c r="Y130" s="61"/>
      <c r="Z130" s="61"/>
      <c r="AA130" s="67"/>
      <c r="AB130" s="67"/>
      <c r="AC130" s="61"/>
      <c r="AD130" s="53"/>
      <c r="AE130" s="53"/>
      <c r="AF130" s="53"/>
      <c r="AG130" s="53"/>
      <c r="AH130" s="53"/>
      <c r="AI130" s="57">
        <f t="shared" si="16"/>
        <v>202.82999999999998</v>
      </c>
      <c r="AJ130" s="57">
        <f t="shared" si="17"/>
        <v>343.15000000000003</v>
      </c>
      <c r="AK130" s="5" t="str">
        <f t="shared" si="18"/>
        <v>123</v>
      </c>
    </row>
    <row r="131" spans="1:37" s="40" customFormat="1" x14ac:dyDescent="0.25">
      <c r="A131" s="4" t="s">
        <v>297</v>
      </c>
      <c r="B131" s="41" t="s">
        <v>302</v>
      </c>
      <c r="C131" s="31">
        <v>1102865779</v>
      </c>
      <c r="D131" s="31" t="s">
        <v>33</v>
      </c>
      <c r="E131" s="31">
        <v>59600049</v>
      </c>
      <c r="F131" s="31">
        <v>2</v>
      </c>
      <c r="G131" s="31">
        <v>2900484033</v>
      </c>
      <c r="H131" s="42" t="s">
        <v>529</v>
      </c>
      <c r="I131" s="31">
        <v>30</v>
      </c>
      <c r="J131" s="45">
        <v>504</v>
      </c>
      <c r="K131" s="61">
        <f t="shared" si="19"/>
        <v>41.98</v>
      </c>
      <c r="L131" s="57">
        <f t="shared" si="12"/>
        <v>56.2</v>
      </c>
      <c r="M131" s="57">
        <f t="shared" si="13"/>
        <v>2.52</v>
      </c>
      <c r="N131" s="61">
        <f t="shared" si="14"/>
        <v>2.52</v>
      </c>
      <c r="O131" s="61">
        <f t="shared" si="15"/>
        <v>61.240000000000009</v>
      </c>
      <c r="P131" s="45">
        <v>504</v>
      </c>
      <c r="Q131" s="44">
        <f t="shared" si="10"/>
        <v>545.98</v>
      </c>
      <c r="R131" s="39">
        <f t="shared" si="11"/>
        <v>47.12</v>
      </c>
      <c r="S131" s="61"/>
      <c r="T131" s="61"/>
      <c r="U131" s="61"/>
      <c r="V131" s="61"/>
      <c r="W131" s="61"/>
      <c r="X131" s="59">
        <v>10.879999999999999</v>
      </c>
      <c r="Y131" s="61"/>
      <c r="Z131" s="61"/>
      <c r="AA131" s="67"/>
      <c r="AB131" s="67"/>
      <c r="AC131" s="61"/>
      <c r="AD131" s="53"/>
      <c r="AE131" s="53"/>
      <c r="AF131" s="53"/>
      <c r="AG131" s="53"/>
      <c r="AH131" s="53"/>
      <c r="AI131" s="57">
        <f t="shared" si="16"/>
        <v>58</v>
      </c>
      <c r="AJ131" s="57">
        <f t="shared" si="17"/>
        <v>487.98</v>
      </c>
      <c r="AK131" s="7" t="str">
        <f t="shared" si="18"/>
        <v>124</v>
      </c>
    </row>
    <row r="132" spans="1:37" s="40" customFormat="1" x14ac:dyDescent="0.25">
      <c r="A132" s="6" t="s">
        <v>299</v>
      </c>
      <c r="B132" s="41" t="s">
        <v>304</v>
      </c>
      <c r="C132" s="31">
        <v>1102511639</v>
      </c>
      <c r="D132" s="31" t="s">
        <v>33</v>
      </c>
      <c r="E132" s="31">
        <v>59600049</v>
      </c>
      <c r="F132" s="31">
        <v>2</v>
      </c>
      <c r="G132" s="31">
        <v>2900519356</v>
      </c>
      <c r="H132" s="42" t="s">
        <v>529</v>
      </c>
      <c r="I132" s="31">
        <v>30</v>
      </c>
      <c r="J132" s="45">
        <v>504</v>
      </c>
      <c r="K132" s="61">
        <f t="shared" si="19"/>
        <v>41.98</v>
      </c>
      <c r="L132" s="57">
        <f t="shared" si="12"/>
        <v>56.2</v>
      </c>
      <c r="M132" s="57">
        <f t="shared" si="13"/>
        <v>2.52</v>
      </c>
      <c r="N132" s="61">
        <f t="shared" si="14"/>
        <v>2.52</v>
      </c>
      <c r="O132" s="61">
        <f t="shared" si="15"/>
        <v>61.240000000000009</v>
      </c>
      <c r="P132" s="45">
        <v>504</v>
      </c>
      <c r="Q132" s="44">
        <f t="shared" si="10"/>
        <v>545.98</v>
      </c>
      <c r="R132" s="39">
        <f t="shared" si="11"/>
        <v>47.12</v>
      </c>
      <c r="S132" s="61"/>
      <c r="T132" s="61"/>
      <c r="U132" s="61"/>
      <c r="V132" s="61"/>
      <c r="W132" s="61"/>
      <c r="X132" s="59">
        <v>10.879999999999999</v>
      </c>
      <c r="Y132" s="61"/>
      <c r="Z132" s="61"/>
      <c r="AA132" s="67"/>
      <c r="AB132" s="67"/>
      <c r="AC132" s="61"/>
      <c r="AD132" s="53"/>
      <c r="AE132" s="53"/>
      <c r="AF132" s="53"/>
      <c r="AG132" s="53"/>
      <c r="AH132" s="53"/>
      <c r="AI132" s="57">
        <f t="shared" si="16"/>
        <v>58</v>
      </c>
      <c r="AJ132" s="57">
        <f t="shared" si="17"/>
        <v>487.98</v>
      </c>
      <c r="AK132" s="5" t="str">
        <f t="shared" si="18"/>
        <v>125</v>
      </c>
    </row>
    <row r="133" spans="1:37" s="40" customFormat="1" x14ac:dyDescent="0.25">
      <c r="A133" s="6" t="s">
        <v>301</v>
      </c>
      <c r="B133" s="41" t="s">
        <v>306</v>
      </c>
      <c r="C133" s="31">
        <v>1100538535</v>
      </c>
      <c r="D133" s="31" t="s">
        <v>33</v>
      </c>
      <c r="E133" s="31">
        <v>59600049</v>
      </c>
      <c r="F133" s="31">
        <v>2</v>
      </c>
      <c r="G133" s="31">
        <v>2900196483</v>
      </c>
      <c r="H133" s="42"/>
      <c r="I133" s="31">
        <v>30</v>
      </c>
      <c r="J133" s="45">
        <v>554</v>
      </c>
      <c r="K133" s="61">
        <f t="shared" si="19"/>
        <v>46.15</v>
      </c>
      <c r="L133" s="57">
        <f t="shared" si="12"/>
        <v>61.77</v>
      </c>
      <c r="M133" s="57">
        <f t="shared" si="13"/>
        <v>2.77</v>
      </c>
      <c r="N133" s="61">
        <f t="shared" si="14"/>
        <v>2.77</v>
      </c>
      <c r="O133" s="61">
        <f t="shared" si="15"/>
        <v>67.31</v>
      </c>
      <c r="P133" s="45">
        <v>554</v>
      </c>
      <c r="Q133" s="44">
        <f t="shared" si="10"/>
        <v>600.15</v>
      </c>
      <c r="R133" s="39">
        <f t="shared" si="11"/>
        <v>51.8</v>
      </c>
      <c r="S133" s="61">
        <v>18.88</v>
      </c>
      <c r="T133" s="61"/>
      <c r="U133" s="61"/>
      <c r="V133" s="61"/>
      <c r="W133" s="61">
        <v>387.8</v>
      </c>
      <c r="X133" s="59">
        <v>11.381</v>
      </c>
      <c r="Y133" s="61"/>
      <c r="Z133" s="61"/>
      <c r="AA133" s="67"/>
      <c r="AB133" s="67"/>
      <c r="AC133" s="61"/>
      <c r="AD133" s="53"/>
      <c r="AE133" s="53"/>
      <c r="AF133" s="53"/>
      <c r="AG133" s="53"/>
      <c r="AH133" s="53"/>
      <c r="AI133" s="57">
        <f t="shared" si="16"/>
        <v>469.86099999999999</v>
      </c>
      <c r="AJ133" s="57">
        <f t="shared" si="17"/>
        <v>130.28899999999999</v>
      </c>
      <c r="AK133" s="7" t="str">
        <f t="shared" si="18"/>
        <v>126</v>
      </c>
    </row>
    <row r="134" spans="1:37" s="40" customFormat="1" x14ac:dyDescent="0.25">
      <c r="A134" s="4" t="s">
        <v>303</v>
      </c>
      <c r="B134" s="41" t="s">
        <v>308</v>
      </c>
      <c r="C134" s="31">
        <v>1103428957</v>
      </c>
      <c r="D134" s="31" t="s">
        <v>33</v>
      </c>
      <c r="E134" s="31">
        <v>59600049</v>
      </c>
      <c r="F134" s="31">
        <v>2</v>
      </c>
      <c r="G134" s="31">
        <v>2900483604</v>
      </c>
      <c r="H134" s="42"/>
      <c r="I134" s="31">
        <v>30</v>
      </c>
      <c r="J134" s="45">
        <v>554</v>
      </c>
      <c r="K134" s="61">
        <v>0</v>
      </c>
      <c r="L134" s="57">
        <f t="shared" si="12"/>
        <v>61.77</v>
      </c>
      <c r="M134" s="57">
        <f t="shared" si="13"/>
        <v>2.77</v>
      </c>
      <c r="N134" s="61">
        <f t="shared" si="14"/>
        <v>2.77</v>
      </c>
      <c r="O134" s="61">
        <f t="shared" si="15"/>
        <v>67.31</v>
      </c>
      <c r="P134" s="45">
        <v>554</v>
      </c>
      <c r="Q134" s="44">
        <f t="shared" ref="Q134:Q197" si="20">+K134+P134</f>
        <v>554</v>
      </c>
      <c r="R134" s="39">
        <f t="shared" ref="R134:R197" si="21">ROUND((J134*9.35%),2)</f>
        <v>51.8</v>
      </c>
      <c r="S134" s="61"/>
      <c r="T134" s="61"/>
      <c r="U134" s="61"/>
      <c r="V134" s="61"/>
      <c r="W134" s="62"/>
      <c r="X134" s="59">
        <v>20.741</v>
      </c>
      <c r="Y134" s="61"/>
      <c r="Z134" s="61"/>
      <c r="AA134" s="67"/>
      <c r="AB134" s="67"/>
      <c r="AC134" s="61"/>
      <c r="AD134" s="53"/>
      <c r="AE134" s="53"/>
      <c r="AF134" s="53"/>
      <c r="AG134" s="53"/>
      <c r="AH134" s="53"/>
      <c r="AI134" s="57">
        <f t="shared" si="16"/>
        <v>72.540999999999997</v>
      </c>
      <c r="AJ134" s="57">
        <f t="shared" si="17"/>
        <v>481.459</v>
      </c>
      <c r="AK134" s="5" t="str">
        <f t="shared" si="18"/>
        <v>127</v>
      </c>
    </row>
    <row r="135" spans="1:37" s="40" customFormat="1" x14ac:dyDescent="0.25">
      <c r="A135" s="6" t="s">
        <v>305</v>
      </c>
      <c r="B135" s="41" t="s">
        <v>310</v>
      </c>
      <c r="C135" s="31">
        <v>1900353226</v>
      </c>
      <c r="D135" s="31" t="s">
        <v>33</v>
      </c>
      <c r="E135" s="31">
        <v>59600049</v>
      </c>
      <c r="F135" s="31">
        <v>2</v>
      </c>
      <c r="G135" s="31">
        <v>2900368025</v>
      </c>
      <c r="H135" s="42"/>
      <c r="I135" s="31">
        <v>30</v>
      </c>
      <c r="J135" s="45">
        <v>504</v>
      </c>
      <c r="K135" s="61">
        <f t="shared" si="19"/>
        <v>41.98</v>
      </c>
      <c r="L135" s="57">
        <f t="shared" ref="L135:L198" si="22">ROUND((J135*11.15%),2)</f>
        <v>56.2</v>
      </c>
      <c r="M135" s="57">
        <f t="shared" ref="M135:M198" si="23">ROUND((J135*0.5%),2)</f>
        <v>2.52</v>
      </c>
      <c r="N135" s="61">
        <f t="shared" ref="N135:N198" si="24">ROUND((J135*0.5%),2)</f>
        <v>2.52</v>
      </c>
      <c r="O135" s="61">
        <f t="shared" ref="O135:O198" si="25">SUM(L135:N135)</f>
        <v>61.240000000000009</v>
      </c>
      <c r="P135" s="45">
        <v>504</v>
      </c>
      <c r="Q135" s="44">
        <f t="shared" si="20"/>
        <v>545.98</v>
      </c>
      <c r="R135" s="39">
        <f t="shared" si="21"/>
        <v>47.12</v>
      </c>
      <c r="S135" s="61"/>
      <c r="T135" s="61">
        <v>145.88999999999999</v>
      </c>
      <c r="U135" s="61"/>
      <c r="V135" s="61"/>
      <c r="W135" s="61"/>
      <c r="X135" s="59">
        <v>0</v>
      </c>
      <c r="Y135" s="61"/>
      <c r="Z135" s="61"/>
      <c r="AA135" s="67"/>
      <c r="AB135" s="67"/>
      <c r="AC135" s="61"/>
      <c r="AD135" s="53"/>
      <c r="AE135" s="53"/>
      <c r="AF135" s="53"/>
      <c r="AG135" s="53"/>
      <c r="AH135" s="53"/>
      <c r="AI135" s="57">
        <f t="shared" si="16"/>
        <v>193.01</v>
      </c>
      <c r="AJ135" s="57">
        <f t="shared" si="17"/>
        <v>352.97</v>
      </c>
      <c r="AK135" s="7" t="str">
        <f t="shared" si="18"/>
        <v>128</v>
      </c>
    </row>
    <row r="136" spans="1:37" s="40" customFormat="1" x14ac:dyDescent="0.25">
      <c r="A136" s="6" t="s">
        <v>307</v>
      </c>
      <c r="B136" s="48" t="s">
        <v>312</v>
      </c>
      <c r="C136" s="31">
        <v>1103352314</v>
      </c>
      <c r="D136" s="31" t="s">
        <v>33</v>
      </c>
      <c r="E136" s="31">
        <v>59600049</v>
      </c>
      <c r="F136" s="31">
        <v>2</v>
      </c>
      <c r="G136" s="31">
        <v>2900886548</v>
      </c>
      <c r="H136" s="42"/>
      <c r="I136" s="31">
        <v>30</v>
      </c>
      <c r="J136" s="45">
        <v>504</v>
      </c>
      <c r="K136" s="61">
        <v>0</v>
      </c>
      <c r="L136" s="57">
        <f t="shared" si="22"/>
        <v>56.2</v>
      </c>
      <c r="M136" s="57">
        <f t="shared" si="23"/>
        <v>2.52</v>
      </c>
      <c r="N136" s="61">
        <f t="shared" si="24"/>
        <v>2.52</v>
      </c>
      <c r="O136" s="61">
        <f t="shared" si="25"/>
        <v>61.240000000000009</v>
      </c>
      <c r="P136" s="45">
        <v>504</v>
      </c>
      <c r="Q136" s="74">
        <f t="shared" si="20"/>
        <v>504</v>
      </c>
      <c r="R136" s="39">
        <f t="shared" si="21"/>
        <v>47.12</v>
      </c>
      <c r="S136" s="61">
        <v>11.85</v>
      </c>
      <c r="T136" s="61"/>
      <c r="U136" s="61">
        <v>105</v>
      </c>
      <c r="V136" s="61"/>
      <c r="W136" s="61">
        <v>200</v>
      </c>
      <c r="X136" s="59">
        <v>129.07999999999998</v>
      </c>
      <c r="Y136" s="61"/>
      <c r="Z136" s="61"/>
      <c r="AA136" s="67"/>
      <c r="AB136" s="67"/>
      <c r="AC136" s="61"/>
      <c r="AD136" s="53"/>
      <c r="AE136" s="53"/>
      <c r="AF136" s="53"/>
      <c r="AG136" s="53"/>
      <c r="AH136" s="53"/>
      <c r="AI136" s="57">
        <f t="shared" ref="AI136:AI199" si="26">SUM(R136:AH136)</f>
        <v>493.05</v>
      </c>
      <c r="AJ136" s="57">
        <f t="shared" ref="AJ136:AJ199" si="27">+Q136-AI136</f>
        <v>10.949999999999989</v>
      </c>
      <c r="AK136" s="5" t="str">
        <f t="shared" ref="AK136:AK199" si="28">+A136</f>
        <v>129</v>
      </c>
    </row>
    <row r="137" spans="1:37" s="40" customFormat="1" x14ac:dyDescent="0.25">
      <c r="A137" s="4" t="s">
        <v>309</v>
      </c>
      <c r="B137" s="41" t="s">
        <v>314</v>
      </c>
      <c r="C137" s="31">
        <v>1101570008</v>
      </c>
      <c r="D137" s="31" t="s">
        <v>33</v>
      </c>
      <c r="E137" s="31">
        <v>59600049</v>
      </c>
      <c r="F137" s="31">
        <v>2</v>
      </c>
      <c r="G137" s="31">
        <v>2900520351</v>
      </c>
      <c r="H137" s="42" t="s">
        <v>530</v>
      </c>
      <c r="I137" s="31">
        <v>30</v>
      </c>
      <c r="J137" s="60">
        <v>672</v>
      </c>
      <c r="K137" s="61">
        <v>0</v>
      </c>
      <c r="L137" s="57">
        <f t="shared" si="22"/>
        <v>74.930000000000007</v>
      </c>
      <c r="M137" s="57">
        <f t="shared" si="23"/>
        <v>3.36</v>
      </c>
      <c r="N137" s="61">
        <f t="shared" si="24"/>
        <v>3.36</v>
      </c>
      <c r="O137" s="61">
        <f t="shared" si="25"/>
        <v>81.650000000000006</v>
      </c>
      <c r="P137" s="43">
        <v>672</v>
      </c>
      <c r="Q137" s="44">
        <f t="shared" si="20"/>
        <v>672</v>
      </c>
      <c r="R137" s="39">
        <f t="shared" si="21"/>
        <v>62.83</v>
      </c>
      <c r="S137" s="61"/>
      <c r="T137" s="61"/>
      <c r="U137" s="61"/>
      <c r="V137" s="61"/>
      <c r="W137" s="61"/>
      <c r="X137" s="59">
        <v>12.559999999999999</v>
      </c>
      <c r="Y137" s="61"/>
      <c r="Z137" s="61"/>
      <c r="AA137" s="67"/>
      <c r="AB137" s="67"/>
      <c r="AC137" s="61"/>
      <c r="AD137" s="53"/>
      <c r="AE137" s="53"/>
      <c r="AF137" s="53"/>
      <c r="AG137" s="53"/>
      <c r="AH137" s="53"/>
      <c r="AI137" s="57">
        <f t="shared" si="26"/>
        <v>75.39</v>
      </c>
      <c r="AJ137" s="57">
        <f t="shared" si="27"/>
        <v>596.61</v>
      </c>
      <c r="AK137" s="7" t="str">
        <f t="shared" si="28"/>
        <v>130</v>
      </c>
    </row>
    <row r="138" spans="1:37" s="40" customFormat="1" x14ac:dyDescent="0.25">
      <c r="A138" s="6" t="s">
        <v>311</v>
      </c>
      <c r="B138" s="41" t="s">
        <v>316</v>
      </c>
      <c r="C138" s="31">
        <v>1703104164</v>
      </c>
      <c r="D138" s="31" t="s">
        <v>33</v>
      </c>
      <c r="E138" s="31">
        <v>59600049</v>
      </c>
      <c r="F138" s="31">
        <v>2</v>
      </c>
      <c r="G138" s="31">
        <v>2900084588</v>
      </c>
      <c r="H138" s="42" t="s">
        <v>533</v>
      </c>
      <c r="I138" s="31">
        <v>30</v>
      </c>
      <c r="J138" s="45">
        <v>737.31</v>
      </c>
      <c r="K138" s="61">
        <f t="shared" ref="K138:K199" si="29">ROUND((J138*8.33%),2)</f>
        <v>61.42</v>
      </c>
      <c r="L138" s="57">
        <f t="shared" si="22"/>
        <v>82.21</v>
      </c>
      <c r="M138" s="57">
        <f t="shared" si="23"/>
        <v>3.69</v>
      </c>
      <c r="N138" s="61">
        <f t="shared" si="24"/>
        <v>3.69</v>
      </c>
      <c r="O138" s="61">
        <f t="shared" si="25"/>
        <v>89.589999999999989</v>
      </c>
      <c r="P138" s="45">
        <v>737.31</v>
      </c>
      <c r="Q138" s="44">
        <f t="shared" si="20"/>
        <v>798.7299999999999</v>
      </c>
      <c r="R138" s="39">
        <f t="shared" si="21"/>
        <v>68.94</v>
      </c>
      <c r="S138" s="61"/>
      <c r="T138" s="61"/>
      <c r="U138" s="61"/>
      <c r="V138" s="61"/>
      <c r="W138" s="61">
        <v>184.3</v>
      </c>
      <c r="X138" s="59">
        <v>12.733999999999998</v>
      </c>
      <c r="Y138" s="61"/>
      <c r="Z138" s="61"/>
      <c r="AA138" s="67"/>
      <c r="AB138" s="67"/>
      <c r="AC138" s="61"/>
      <c r="AD138" s="53"/>
      <c r="AE138" s="53"/>
      <c r="AF138" s="53"/>
      <c r="AG138" s="53"/>
      <c r="AH138" s="53"/>
      <c r="AI138" s="57">
        <f t="shared" si="26"/>
        <v>265.97399999999999</v>
      </c>
      <c r="AJ138" s="57">
        <f t="shared" si="27"/>
        <v>532.75599999999986</v>
      </c>
      <c r="AK138" s="5" t="str">
        <f t="shared" si="28"/>
        <v>131</v>
      </c>
    </row>
    <row r="139" spans="1:37" s="40" customFormat="1" x14ac:dyDescent="0.25">
      <c r="A139" s="6" t="s">
        <v>313</v>
      </c>
      <c r="B139" s="41" t="s">
        <v>318</v>
      </c>
      <c r="C139" s="31">
        <v>1103646459</v>
      </c>
      <c r="D139" s="31" t="s">
        <v>33</v>
      </c>
      <c r="E139" s="31">
        <v>59600049</v>
      </c>
      <c r="F139" s="31">
        <v>2</v>
      </c>
      <c r="G139" s="31">
        <v>2900457456</v>
      </c>
      <c r="H139" s="42"/>
      <c r="I139" s="31">
        <v>30</v>
      </c>
      <c r="J139" s="45">
        <v>504</v>
      </c>
      <c r="K139" s="61">
        <v>0</v>
      </c>
      <c r="L139" s="57">
        <f t="shared" si="22"/>
        <v>56.2</v>
      </c>
      <c r="M139" s="57">
        <f t="shared" si="23"/>
        <v>2.52</v>
      </c>
      <c r="N139" s="61">
        <f t="shared" si="24"/>
        <v>2.52</v>
      </c>
      <c r="O139" s="61">
        <f t="shared" si="25"/>
        <v>61.240000000000009</v>
      </c>
      <c r="P139" s="45">
        <v>504</v>
      </c>
      <c r="Q139" s="44">
        <f t="shared" si="20"/>
        <v>504</v>
      </c>
      <c r="R139" s="39">
        <f t="shared" si="21"/>
        <v>47.12</v>
      </c>
      <c r="S139" s="61">
        <v>115.85</v>
      </c>
      <c r="T139" s="61"/>
      <c r="U139" s="61">
        <v>5</v>
      </c>
      <c r="V139" s="61"/>
      <c r="W139" s="61">
        <v>335</v>
      </c>
      <c r="X139" s="59">
        <v>0</v>
      </c>
      <c r="Y139" s="61"/>
      <c r="Z139" s="61"/>
      <c r="AA139" s="67">
        <v>0</v>
      </c>
      <c r="AB139" s="67"/>
      <c r="AC139" s="61"/>
      <c r="AD139" s="53"/>
      <c r="AE139" s="53"/>
      <c r="AF139" s="53"/>
      <c r="AG139" s="53"/>
      <c r="AH139" s="53"/>
      <c r="AI139" s="57">
        <f t="shared" si="26"/>
        <v>502.97</v>
      </c>
      <c r="AJ139" s="57">
        <f t="shared" si="27"/>
        <v>1.0299999999999727</v>
      </c>
      <c r="AK139" s="7" t="str">
        <f t="shared" si="28"/>
        <v>132</v>
      </c>
    </row>
    <row r="140" spans="1:37" s="40" customFormat="1" x14ac:dyDescent="0.25">
      <c r="A140" s="4" t="s">
        <v>315</v>
      </c>
      <c r="B140" s="41" t="s">
        <v>320</v>
      </c>
      <c r="C140" s="31">
        <v>1102116538</v>
      </c>
      <c r="D140" s="31" t="s">
        <v>33</v>
      </c>
      <c r="E140" s="31">
        <v>59600049</v>
      </c>
      <c r="F140" s="31">
        <v>2</v>
      </c>
      <c r="G140" s="31">
        <v>2900368203</v>
      </c>
      <c r="H140" s="42" t="s">
        <v>531</v>
      </c>
      <c r="I140" s="31">
        <v>30</v>
      </c>
      <c r="J140" s="45">
        <v>554</v>
      </c>
      <c r="K140" s="61">
        <v>0</v>
      </c>
      <c r="L140" s="57">
        <f t="shared" si="22"/>
        <v>61.77</v>
      </c>
      <c r="M140" s="57">
        <f t="shared" si="23"/>
        <v>2.77</v>
      </c>
      <c r="N140" s="61">
        <f t="shared" si="24"/>
        <v>2.77</v>
      </c>
      <c r="O140" s="61">
        <f t="shared" si="25"/>
        <v>67.31</v>
      </c>
      <c r="P140" s="45">
        <v>554</v>
      </c>
      <c r="Q140" s="44">
        <f t="shared" si="20"/>
        <v>554</v>
      </c>
      <c r="R140" s="39">
        <f t="shared" si="21"/>
        <v>51.8</v>
      </c>
      <c r="S140" s="61"/>
      <c r="T140" s="61"/>
      <c r="U140" s="61"/>
      <c r="V140" s="61"/>
      <c r="W140" s="61"/>
      <c r="X140" s="59">
        <v>9.9409999999999989</v>
      </c>
      <c r="Y140" s="61"/>
      <c r="Z140" s="61"/>
      <c r="AA140" s="67"/>
      <c r="AB140" s="67"/>
      <c r="AC140" s="61"/>
      <c r="AD140" s="53"/>
      <c r="AE140" s="53"/>
      <c r="AF140" s="53"/>
      <c r="AG140" s="53"/>
      <c r="AH140" s="53"/>
      <c r="AI140" s="57">
        <f t="shared" si="26"/>
        <v>61.741</v>
      </c>
      <c r="AJ140" s="57">
        <f t="shared" si="27"/>
        <v>492.25900000000001</v>
      </c>
      <c r="AK140" s="5" t="str">
        <f t="shared" si="28"/>
        <v>133</v>
      </c>
    </row>
    <row r="141" spans="1:37" s="40" customFormat="1" x14ac:dyDescent="0.25">
      <c r="A141" s="6" t="s">
        <v>317</v>
      </c>
      <c r="B141" s="41" t="s">
        <v>322</v>
      </c>
      <c r="C141" s="31">
        <v>1104056930</v>
      </c>
      <c r="D141" s="31" t="s">
        <v>33</v>
      </c>
      <c r="E141" s="31">
        <v>59600049</v>
      </c>
      <c r="F141" s="31">
        <v>2</v>
      </c>
      <c r="G141" s="31">
        <v>2900154977</v>
      </c>
      <c r="H141" s="42" t="s">
        <v>535</v>
      </c>
      <c r="I141" s="31">
        <v>30</v>
      </c>
      <c r="J141" s="60">
        <v>672</v>
      </c>
      <c r="K141" s="61">
        <f t="shared" si="29"/>
        <v>55.98</v>
      </c>
      <c r="L141" s="57">
        <f t="shared" si="22"/>
        <v>74.930000000000007</v>
      </c>
      <c r="M141" s="57">
        <f t="shared" si="23"/>
        <v>3.36</v>
      </c>
      <c r="N141" s="61">
        <f t="shared" si="24"/>
        <v>3.36</v>
      </c>
      <c r="O141" s="61">
        <f t="shared" si="25"/>
        <v>81.650000000000006</v>
      </c>
      <c r="P141" s="43">
        <v>672</v>
      </c>
      <c r="Q141" s="44">
        <f t="shared" si="20"/>
        <v>727.98</v>
      </c>
      <c r="R141" s="39">
        <f t="shared" si="21"/>
        <v>62.83</v>
      </c>
      <c r="S141" s="61"/>
      <c r="T141" s="61"/>
      <c r="U141" s="61"/>
      <c r="V141" s="61"/>
      <c r="W141" s="61"/>
      <c r="X141" s="59">
        <v>12.559999999999999</v>
      </c>
      <c r="Y141" s="61"/>
      <c r="Z141" s="61"/>
      <c r="AA141" s="67"/>
      <c r="AB141" s="67"/>
      <c r="AC141" s="61"/>
      <c r="AD141" s="53"/>
      <c r="AE141" s="53"/>
      <c r="AF141" s="53"/>
      <c r="AG141" s="53"/>
      <c r="AH141" s="53"/>
      <c r="AI141" s="57">
        <f t="shared" si="26"/>
        <v>75.39</v>
      </c>
      <c r="AJ141" s="57">
        <f t="shared" si="27"/>
        <v>652.59</v>
      </c>
      <c r="AK141" s="7" t="str">
        <f t="shared" si="28"/>
        <v>134</v>
      </c>
    </row>
    <row r="142" spans="1:37" s="40" customFormat="1" x14ac:dyDescent="0.25">
      <c r="A142" s="6" t="s">
        <v>319</v>
      </c>
      <c r="B142" s="41" t="s">
        <v>324</v>
      </c>
      <c r="C142" s="31" t="s">
        <v>325</v>
      </c>
      <c r="D142" s="31" t="s">
        <v>33</v>
      </c>
      <c r="E142" s="31">
        <v>59600049</v>
      </c>
      <c r="F142" s="31">
        <v>2</v>
      </c>
      <c r="G142" s="31">
        <v>2900368121</v>
      </c>
      <c r="H142" s="42"/>
      <c r="I142" s="31">
        <v>30</v>
      </c>
      <c r="J142" s="45">
        <v>554</v>
      </c>
      <c r="K142" s="61">
        <v>0</v>
      </c>
      <c r="L142" s="57">
        <f t="shared" si="22"/>
        <v>61.77</v>
      </c>
      <c r="M142" s="57">
        <f t="shared" si="23"/>
        <v>2.77</v>
      </c>
      <c r="N142" s="61">
        <f t="shared" si="24"/>
        <v>2.77</v>
      </c>
      <c r="O142" s="61">
        <f t="shared" si="25"/>
        <v>67.31</v>
      </c>
      <c r="P142" s="45">
        <v>554</v>
      </c>
      <c r="Q142" s="44">
        <f t="shared" si="20"/>
        <v>554</v>
      </c>
      <c r="R142" s="39">
        <f t="shared" si="21"/>
        <v>51.8</v>
      </c>
      <c r="S142" s="61"/>
      <c r="T142" s="61"/>
      <c r="U142" s="61"/>
      <c r="V142" s="61"/>
      <c r="W142" s="61"/>
      <c r="X142" s="59">
        <v>9.141</v>
      </c>
      <c r="Y142" s="61"/>
      <c r="Z142" s="61"/>
      <c r="AA142" s="67"/>
      <c r="AB142" s="67"/>
      <c r="AC142" s="61"/>
      <c r="AD142" s="53"/>
      <c r="AE142" s="53"/>
      <c r="AF142" s="53"/>
      <c r="AG142" s="53"/>
      <c r="AH142" s="53"/>
      <c r="AI142" s="57">
        <f t="shared" si="26"/>
        <v>60.940999999999995</v>
      </c>
      <c r="AJ142" s="57">
        <f t="shared" si="27"/>
        <v>493.05900000000003</v>
      </c>
      <c r="AK142" s="5" t="str">
        <f t="shared" si="28"/>
        <v>135</v>
      </c>
    </row>
    <row r="143" spans="1:37" s="40" customFormat="1" x14ac:dyDescent="0.25">
      <c r="A143" s="4" t="s">
        <v>321</v>
      </c>
      <c r="B143" s="41" t="s">
        <v>327</v>
      </c>
      <c r="C143" s="31">
        <v>1100327095</v>
      </c>
      <c r="D143" s="31" t="s">
        <v>33</v>
      </c>
      <c r="E143" s="31">
        <v>59600049</v>
      </c>
      <c r="F143" s="31">
        <v>2</v>
      </c>
      <c r="G143" s="31">
        <v>2900582723</v>
      </c>
      <c r="H143" s="42" t="s">
        <v>536</v>
      </c>
      <c r="I143" s="31">
        <v>30</v>
      </c>
      <c r="J143" s="45">
        <v>520</v>
      </c>
      <c r="K143" s="61">
        <v>0</v>
      </c>
      <c r="L143" s="57">
        <f t="shared" si="22"/>
        <v>57.98</v>
      </c>
      <c r="M143" s="57">
        <f t="shared" si="23"/>
        <v>2.6</v>
      </c>
      <c r="N143" s="61">
        <f t="shared" si="24"/>
        <v>2.6</v>
      </c>
      <c r="O143" s="61">
        <f t="shared" si="25"/>
        <v>63.18</v>
      </c>
      <c r="P143" s="45">
        <v>520</v>
      </c>
      <c r="Q143" s="44">
        <f t="shared" si="20"/>
        <v>520</v>
      </c>
      <c r="R143" s="39">
        <f t="shared" si="21"/>
        <v>48.62</v>
      </c>
      <c r="S143" s="61"/>
      <c r="T143" s="61"/>
      <c r="U143" s="61"/>
      <c r="V143" s="61"/>
      <c r="W143" s="61"/>
      <c r="X143" s="59">
        <v>63.539000000000001</v>
      </c>
      <c r="Y143" s="61"/>
      <c r="Z143" s="61"/>
      <c r="AA143" s="67"/>
      <c r="AB143" s="67"/>
      <c r="AC143" s="61"/>
      <c r="AD143" s="53"/>
      <c r="AE143" s="53"/>
      <c r="AF143" s="53"/>
      <c r="AG143" s="53"/>
      <c r="AH143" s="53"/>
      <c r="AI143" s="57">
        <f t="shared" si="26"/>
        <v>112.15899999999999</v>
      </c>
      <c r="AJ143" s="57">
        <f t="shared" si="27"/>
        <v>407.84100000000001</v>
      </c>
      <c r="AK143" s="7" t="str">
        <f t="shared" si="28"/>
        <v>136</v>
      </c>
    </row>
    <row r="144" spans="1:37" s="40" customFormat="1" x14ac:dyDescent="0.25">
      <c r="A144" s="6" t="s">
        <v>323</v>
      </c>
      <c r="B144" s="41" t="s">
        <v>329</v>
      </c>
      <c r="C144" s="31">
        <v>1102008693</v>
      </c>
      <c r="D144" s="31" t="s">
        <v>33</v>
      </c>
      <c r="E144" s="31">
        <v>59600049</v>
      </c>
      <c r="F144" s="31">
        <v>2</v>
      </c>
      <c r="G144" s="31">
        <v>2900518304</v>
      </c>
      <c r="H144" s="42" t="s">
        <v>529</v>
      </c>
      <c r="I144" s="31">
        <v>30</v>
      </c>
      <c r="J144" s="45">
        <v>504</v>
      </c>
      <c r="K144" s="61">
        <f t="shared" si="29"/>
        <v>41.98</v>
      </c>
      <c r="L144" s="57">
        <f t="shared" si="22"/>
        <v>56.2</v>
      </c>
      <c r="M144" s="57">
        <f t="shared" si="23"/>
        <v>2.52</v>
      </c>
      <c r="N144" s="61">
        <f t="shared" si="24"/>
        <v>2.52</v>
      </c>
      <c r="O144" s="61">
        <f t="shared" si="25"/>
        <v>61.240000000000009</v>
      </c>
      <c r="P144" s="45">
        <v>504</v>
      </c>
      <c r="Q144" s="44">
        <f t="shared" si="20"/>
        <v>545.98</v>
      </c>
      <c r="R144" s="39">
        <f t="shared" si="21"/>
        <v>47.12</v>
      </c>
      <c r="S144" s="61">
        <v>47.3</v>
      </c>
      <c r="T144" s="61"/>
      <c r="U144" s="61"/>
      <c r="V144" s="61"/>
      <c r="W144" s="61">
        <v>84</v>
      </c>
      <c r="X144" s="59">
        <v>10.879999999999999</v>
      </c>
      <c r="Y144" s="61"/>
      <c r="Z144" s="61"/>
      <c r="AA144" s="67"/>
      <c r="AB144" s="67"/>
      <c r="AC144" s="61"/>
      <c r="AD144" s="53"/>
      <c r="AE144" s="53"/>
      <c r="AF144" s="53"/>
      <c r="AG144" s="53"/>
      <c r="AH144" s="53"/>
      <c r="AI144" s="57">
        <f t="shared" si="26"/>
        <v>189.29999999999998</v>
      </c>
      <c r="AJ144" s="57">
        <f t="shared" si="27"/>
        <v>356.68000000000006</v>
      </c>
      <c r="AK144" s="5" t="str">
        <f t="shared" si="28"/>
        <v>137</v>
      </c>
    </row>
    <row r="145" spans="1:37" s="40" customFormat="1" x14ac:dyDescent="0.25">
      <c r="A145" s="6" t="s">
        <v>326</v>
      </c>
      <c r="B145" s="41" t="s">
        <v>331</v>
      </c>
      <c r="C145" s="31">
        <v>1100347135</v>
      </c>
      <c r="D145" s="31" t="s">
        <v>33</v>
      </c>
      <c r="E145" s="31">
        <v>59600049</v>
      </c>
      <c r="F145" s="31">
        <v>2</v>
      </c>
      <c r="G145" s="31">
        <v>2900418439</v>
      </c>
      <c r="H145" s="42" t="s">
        <v>529</v>
      </c>
      <c r="I145" s="31">
        <v>30</v>
      </c>
      <c r="J145" s="45">
        <v>504</v>
      </c>
      <c r="K145" s="61">
        <f t="shared" si="29"/>
        <v>41.98</v>
      </c>
      <c r="L145" s="57">
        <f t="shared" si="22"/>
        <v>56.2</v>
      </c>
      <c r="M145" s="57">
        <f t="shared" si="23"/>
        <v>2.52</v>
      </c>
      <c r="N145" s="61">
        <f t="shared" si="24"/>
        <v>2.52</v>
      </c>
      <c r="O145" s="61">
        <f t="shared" si="25"/>
        <v>61.240000000000009</v>
      </c>
      <c r="P145" s="45">
        <v>504</v>
      </c>
      <c r="Q145" s="44">
        <f t="shared" si="20"/>
        <v>545.98</v>
      </c>
      <c r="R145" s="39">
        <f t="shared" si="21"/>
        <v>47.12</v>
      </c>
      <c r="S145" s="61"/>
      <c r="T145" s="61"/>
      <c r="U145" s="61"/>
      <c r="V145" s="61"/>
      <c r="W145" s="61"/>
      <c r="X145" s="59">
        <v>10.879999999999999</v>
      </c>
      <c r="Y145" s="61"/>
      <c r="Z145" s="61"/>
      <c r="AA145" s="67"/>
      <c r="AB145" s="67"/>
      <c r="AC145" s="61"/>
      <c r="AD145" s="53"/>
      <c r="AE145" s="53"/>
      <c r="AF145" s="53"/>
      <c r="AG145" s="53"/>
      <c r="AH145" s="53"/>
      <c r="AI145" s="57">
        <f t="shared" si="26"/>
        <v>58</v>
      </c>
      <c r="AJ145" s="57">
        <f t="shared" si="27"/>
        <v>487.98</v>
      </c>
      <c r="AK145" s="7" t="str">
        <f t="shared" si="28"/>
        <v>138</v>
      </c>
    </row>
    <row r="146" spans="1:37" s="40" customFormat="1" x14ac:dyDescent="0.25">
      <c r="A146" s="4" t="s">
        <v>328</v>
      </c>
      <c r="B146" s="41" t="s">
        <v>333</v>
      </c>
      <c r="C146" s="31">
        <v>1101490454</v>
      </c>
      <c r="D146" s="31" t="s">
        <v>33</v>
      </c>
      <c r="E146" s="31">
        <v>59600049</v>
      </c>
      <c r="F146" s="31">
        <v>2</v>
      </c>
      <c r="G146" s="31">
        <v>2103004546</v>
      </c>
      <c r="H146" s="42" t="s">
        <v>529</v>
      </c>
      <c r="I146" s="31">
        <v>30</v>
      </c>
      <c r="J146" s="45">
        <v>504</v>
      </c>
      <c r="K146" s="61">
        <f t="shared" si="29"/>
        <v>41.98</v>
      </c>
      <c r="L146" s="57">
        <f t="shared" si="22"/>
        <v>56.2</v>
      </c>
      <c r="M146" s="57">
        <f t="shared" si="23"/>
        <v>2.52</v>
      </c>
      <c r="N146" s="61">
        <f t="shared" si="24"/>
        <v>2.52</v>
      </c>
      <c r="O146" s="61">
        <f t="shared" si="25"/>
        <v>61.240000000000009</v>
      </c>
      <c r="P146" s="45">
        <v>504</v>
      </c>
      <c r="Q146" s="44">
        <f t="shared" si="20"/>
        <v>545.98</v>
      </c>
      <c r="R146" s="39">
        <f t="shared" si="21"/>
        <v>47.12</v>
      </c>
      <c r="S146" s="61"/>
      <c r="T146" s="61"/>
      <c r="U146" s="61"/>
      <c r="V146" s="61"/>
      <c r="W146" s="61">
        <v>151.19999999999999</v>
      </c>
      <c r="X146" s="59">
        <v>10.879999999999999</v>
      </c>
      <c r="Y146" s="61"/>
      <c r="Z146" s="61"/>
      <c r="AA146" s="67"/>
      <c r="AB146" s="67"/>
      <c r="AC146" s="61"/>
      <c r="AD146" s="53"/>
      <c r="AE146" s="53"/>
      <c r="AF146" s="53"/>
      <c r="AG146" s="53"/>
      <c r="AH146" s="53"/>
      <c r="AI146" s="57">
        <f t="shared" si="26"/>
        <v>209.2</v>
      </c>
      <c r="AJ146" s="57">
        <f t="shared" si="27"/>
        <v>336.78000000000003</v>
      </c>
      <c r="AK146" s="5" t="str">
        <f t="shared" si="28"/>
        <v>139</v>
      </c>
    </row>
    <row r="147" spans="1:37" s="40" customFormat="1" x14ac:dyDescent="0.25">
      <c r="A147" s="6" t="s">
        <v>330</v>
      </c>
      <c r="B147" s="41" t="s">
        <v>335</v>
      </c>
      <c r="C147" s="31">
        <v>1100625084</v>
      </c>
      <c r="D147" s="31" t="s">
        <v>33</v>
      </c>
      <c r="E147" s="31">
        <v>59600049</v>
      </c>
      <c r="F147" s="31">
        <v>2</v>
      </c>
      <c r="G147" s="31">
        <v>2900367612</v>
      </c>
      <c r="H147" s="42" t="s">
        <v>531</v>
      </c>
      <c r="I147" s="31">
        <v>30</v>
      </c>
      <c r="J147" s="45">
        <v>554</v>
      </c>
      <c r="K147" s="61">
        <f t="shared" si="29"/>
        <v>46.15</v>
      </c>
      <c r="L147" s="57">
        <f t="shared" si="22"/>
        <v>61.77</v>
      </c>
      <c r="M147" s="57">
        <f t="shared" si="23"/>
        <v>2.77</v>
      </c>
      <c r="N147" s="61">
        <f t="shared" si="24"/>
        <v>2.77</v>
      </c>
      <c r="O147" s="61">
        <f t="shared" si="25"/>
        <v>67.31</v>
      </c>
      <c r="P147" s="45">
        <v>554</v>
      </c>
      <c r="Q147" s="44">
        <f t="shared" si="20"/>
        <v>600.15</v>
      </c>
      <c r="R147" s="39">
        <f t="shared" si="21"/>
        <v>51.8</v>
      </c>
      <c r="S147" s="61"/>
      <c r="T147" s="61"/>
      <c r="U147" s="61"/>
      <c r="V147" s="61"/>
      <c r="W147" s="61"/>
      <c r="X147" s="59">
        <v>9.2409999999999997</v>
      </c>
      <c r="Y147" s="61"/>
      <c r="Z147" s="61"/>
      <c r="AA147" s="67"/>
      <c r="AB147" s="67"/>
      <c r="AC147" s="61"/>
      <c r="AD147" s="53"/>
      <c r="AE147" s="53"/>
      <c r="AF147" s="53"/>
      <c r="AG147" s="53"/>
      <c r="AH147" s="53"/>
      <c r="AI147" s="57">
        <f t="shared" si="26"/>
        <v>61.040999999999997</v>
      </c>
      <c r="AJ147" s="57">
        <f t="shared" si="27"/>
        <v>539.10899999999992</v>
      </c>
      <c r="AK147" s="7" t="str">
        <f t="shared" si="28"/>
        <v>140</v>
      </c>
    </row>
    <row r="148" spans="1:37" s="40" customFormat="1" x14ac:dyDescent="0.25">
      <c r="A148" s="6" t="s">
        <v>332</v>
      </c>
      <c r="B148" s="41" t="s">
        <v>337</v>
      </c>
      <c r="C148" s="31">
        <v>1101939849</v>
      </c>
      <c r="D148" s="31" t="s">
        <v>33</v>
      </c>
      <c r="E148" s="31">
        <v>59600049</v>
      </c>
      <c r="F148" s="31">
        <v>2</v>
      </c>
      <c r="G148" s="31">
        <v>2900083085</v>
      </c>
      <c r="H148" s="42" t="s">
        <v>529</v>
      </c>
      <c r="I148" s="31">
        <v>30</v>
      </c>
      <c r="J148" s="45">
        <v>547.62</v>
      </c>
      <c r="K148" s="61">
        <f t="shared" si="29"/>
        <v>45.62</v>
      </c>
      <c r="L148" s="57">
        <f t="shared" si="22"/>
        <v>61.06</v>
      </c>
      <c r="M148" s="57">
        <f t="shared" si="23"/>
        <v>2.74</v>
      </c>
      <c r="N148" s="61">
        <f t="shared" si="24"/>
        <v>2.74</v>
      </c>
      <c r="O148" s="61">
        <f t="shared" si="25"/>
        <v>66.540000000000006</v>
      </c>
      <c r="P148" s="45">
        <v>547.62</v>
      </c>
      <c r="Q148" s="44">
        <f t="shared" si="20"/>
        <v>593.24</v>
      </c>
      <c r="R148" s="39">
        <f t="shared" si="21"/>
        <v>51.2</v>
      </c>
      <c r="S148" s="61"/>
      <c r="T148" s="61"/>
      <c r="U148" s="61"/>
      <c r="V148" s="61"/>
      <c r="W148" s="61"/>
      <c r="X148" s="59">
        <v>10.535</v>
      </c>
      <c r="Y148" s="61">
        <v>312</v>
      </c>
      <c r="Z148" s="61"/>
      <c r="AA148" s="67"/>
      <c r="AB148" s="67"/>
      <c r="AC148" s="61"/>
      <c r="AD148" s="53"/>
      <c r="AE148" s="53"/>
      <c r="AF148" s="53"/>
      <c r="AG148" s="53"/>
      <c r="AH148" s="53"/>
      <c r="AI148" s="57">
        <f t="shared" si="26"/>
        <v>373.73500000000001</v>
      </c>
      <c r="AJ148" s="57">
        <f t="shared" si="27"/>
        <v>219.505</v>
      </c>
      <c r="AK148" s="5" t="str">
        <f t="shared" si="28"/>
        <v>141</v>
      </c>
    </row>
    <row r="149" spans="1:37" s="40" customFormat="1" x14ac:dyDescent="0.25">
      <c r="A149" s="4" t="s">
        <v>334</v>
      </c>
      <c r="B149" s="41" t="s">
        <v>566</v>
      </c>
      <c r="C149" s="31">
        <v>1104549744</v>
      </c>
      <c r="D149" s="31" t="s">
        <v>33</v>
      </c>
      <c r="E149" s="31">
        <v>59600049</v>
      </c>
      <c r="F149" s="31">
        <v>2</v>
      </c>
      <c r="G149" s="31">
        <v>2900747662</v>
      </c>
      <c r="H149" s="42" t="s">
        <v>529</v>
      </c>
      <c r="I149" s="31">
        <v>30</v>
      </c>
      <c r="J149" s="45">
        <v>504</v>
      </c>
      <c r="K149" s="61">
        <v>0</v>
      </c>
      <c r="L149" s="57">
        <f t="shared" si="22"/>
        <v>56.2</v>
      </c>
      <c r="M149" s="57">
        <f t="shared" si="23"/>
        <v>2.52</v>
      </c>
      <c r="N149" s="61">
        <f t="shared" si="24"/>
        <v>2.52</v>
      </c>
      <c r="O149" s="61">
        <f t="shared" si="25"/>
        <v>61.240000000000009</v>
      </c>
      <c r="P149" s="45">
        <v>504</v>
      </c>
      <c r="Q149" s="44">
        <f t="shared" si="20"/>
        <v>504</v>
      </c>
      <c r="R149" s="39">
        <f t="shared" si="21"/>
        <v>47.12</v>
      </c>
      <c r="S149" s="61">
        <v>41.34</v>
      </c>
      <c r="T149" s="61"/>
      <c r="U149" s="61"/>
      <c r="V149" s="61">
        <f>110+200</f>
        <v>310</v>
      </c>
      <c r="W149" s="61">
        <v>100</v>
      </c>
      <c r="X149" s="59">
        <v>0</v>
      </c>
      <c r="Y149" s="61"/>
      <c r="Z149" s="61"/>
      <c r="AA149" s="67"/>
      <c r="AB149" s="67"/>
      <c r="AC149" s="61"/>
      <c r="AD149" s="53"/>
      <c r="AE149" s="53"/>
      <c r="AF149" s="53"/>
      <c r="AG149" s="53"/>
      <c r="AH149" s="53"/>
      <c r="AI149" s="57">
        <f t="shared" si="26"/>
        <v>498.46000000000004</v>
      </c>
      <c r="AJ149" s="57">
        <f t="shared" si="27"/>
        <v>5.5399999999999636</v>
      </c>
      <c r="AK149" s="7" t="str">
        <f t="shared" si="28"/>
        <v>142</v>
      </c>
    </row>
    <row r="150" spans="1:37" s="40" customFormat="1" x14ac:dyDescent="0.25">
      <c r="A150" s="6" t="s">
        <v>336</v>
      </c>
      <c r="B150" s="41" t="s">
        <v>340</v>
      </c>
      <c r="C150" s="31">
        <v>1102828231</v>
      </c>
      <c r="D150" s="31" t="s">
        <v>33</v>
      </c>
      <c r="E150" s="31">
        <v>59600049</v>
      </c>
      <c r="F150" s="31">
        <v>2</v>
      </c>
      <c r="G150" s="31">
        <v>2900663253</v>
      </c>
      <c r="H150" s="42" t="s">
        <v>536</v>
      </c>
      <c r="I150" s="31">
        <v>30</v>
      </c>
      <c r="J150" s="45">
        <v>520</v>
      </c>
      <c r="K150" s="61">
        <v>0</v>
      </c>
      <c r="L150" s="57">
        <f t="shared" si="22"/>
        <v>57.98</v>
      </c>
      <c r="M150" s="57">
        <f t="shared" si="23"/>
        <v>2.6</v>
      </c>
      <c r="N150" s="61">
        <f t="shared" si="24"/>
        <v>2.6</v>
      </c>
      <c r="O150" s="61">
        <f t="shared" si="25"/>
        <v>63.18</v>
      </c>
      <c r="P150" s="45">
        <v>520</v>
      </c>
      <c r="Q150" s="44">
        <f t="shared" si="20"/>
        <v>520</v>
      </c>
      <c r="R150" s="39">
        <f t="shared" si="21"/>
        <v>48.62</v>
      </c>
      <c r="S150" s="61"/>
      <c r="T150" s="61"/>
      <c r="U150" s="61"/>
      <c r="V150" s="61"/>
      <c r="W150" s="61"/>
      <c r="X150" s="59">
        <v>11.038999999999998</v>
      </c>
      <c r="Y150" s="61"/>
      <c r="Z150" s="61"/>
      <c r="AA150" s="67"/>
      <c r="AB150" s="67"/>
      <c r="AC150" s="61"/>
      <c r="AD150" s="53"/>
      <c r="AE150" s="53"/>
      <c r="AF150" s="53"/>
      <c r="AG150" s="53"/>
      <c r="AH150" s="53"/>
      <c r="AI150" s="57">
        <f t="shared" si="26"/>
        <v>59.658999999999992</v>
      </c>
      <c r="AJ150" s="57">
        <f t="shared" si="27"/>
        <v>460.34100000000001</v>
      </c>
      <c r="AK150" s="5" t="str">
        <f t="shared" si="28"/>
        <v>143</v>
      </c>
    </row>
    <row r="151" spans="1:37" s="40" customFormat="1" x14ac:dyDescent="0.25">
      <c r="A151" s="6" t="s">
        <v>338</v>
      </c>
      <c r="B151" s="41" t="s">
        <v>342</v>
      </c>
      <c r="C151" s="31">
        <v>1104151442</v>
      </c>
      <c r="D151" s="31" t="s">
        <v>33</v>
      </c>
      <c r="E151" s="31">
        <v>59600049</v>
      </c>
      <c r="F151" s="31">
        <v>2</v>
      </c>
      <c r="G151" s="31">
        <v>2900202424</v>
      </c>
      <c r="H151" s="42" t="s">
        <v>523</v>
      </c>
      <c r="I151" s="31">
        <v>30</v>
      </c>
      <c r="J151" s="45">
        <v>520</v>
      </c>
      <c r="K151" s="61">
        <f>ROUND((J151*8.33%),2)</f>
        <v>43.32</v>
      </c>
      <c r="L151" s="57">
        <f t="shared" si="22"/>
        <v>57.98</v>
      </c>
      <c r="M151" s="57">
        <f t="shared" si="23"/>
        <v>2.6</v>
      </c>
      <c r="N151" s="61">
        <f t="shared" si="24"/>
        <v>2.6</v>
      </c>
      <c r="O151" s="61">
        <f t="shared" si="25"/>
        <v>63.18</v>
      </c>
      <c r="P151" s="45">
        <v>520</v>
      </c>
      <c r="Q151" s="44">
        <f>+K151+P151</f>
        <v>563.32000000000005</v>
      </c>
      <c r="R151" s="39">
        <f t="shared" si="21"/>
        <v>48.62</v>
      </c>
      <c r="S151" s="61">
        <v>57.88</v>
      </c>
      <c r="T151" s="61"/>
      <c r="U151" s="61"/>
      <c r="V151" s="61"/>
      <c r="W151" s="61"/>
      <c r="X151" s="59">
        <v>31.778999999999996</v>
      </c>
      <c r="Y151" s="61"/>
      <c r="Z151" s="61">
        <v>148</v>
      </c>
      <c r="AA151" s="67"/>
      <c r="AB151" s="67"/>
      <c r="AC151" s="61"/>
      <c r="AD151" s="53"/>
      <c r="AE151" s="53"/>
      <c r="AF151" s="53"/>
      <c r="AG151" s="53"/>
      <c r="AH151" s="53"/>
      <c r="AI151" s="57">
        <f t="shared" si="26"/>
        <v>286.279</v>
      </c>
      <c r="AJ151" s="57">
        <f t="shared" si="27"/>
        <v>277.04100000000005</v>
      </c>
      <c r="AK151" s="7" t="str">
        <f t="shared" si="28"/>
        <v>144</v>
      </c>
    </row>
    <row r="152" spans="1:37" s="40" customFormat="1" x14ac:dyDescent="0.25">
      <c r="A152" s="4" t="s">
        <v>339</v>
      </c>
      <c r="B152" s="41" t="s">
        <v>344</v>
      </c>
      <c r="C152" s="31">
        <v>1710849876</v>
      </c>
      <c r="D152" s="31" t="s">
        <v>33</v>
      </c>
      <c r="E152" s="31">
        <v>59600049</v>
      </c>
      <c r="F152" s="31">
        <v>2</v>
      </c>
      <c r="G152" s="31">
        <v>2900729803</v>
      </c>
      <c r="H152" s="42" t="s">
        <v>454</v>
      </c>
      <c r="I152" s="31">
        <v>30</v>
      </c>
      <c r="J152" s="45">
        <v>504</v>
      </c>
      <c r="K152" s="61">
        <f t="shared" si="29"/>
        <v>41.98</v>
      </c>
      <c r="L152" s="57">
        <f t="shared" si="22"/>
        <v>56.2</v>
      </c>
      <c r="M152" s="57">
        <f t="shared" si="23"/>
        <v>2.52</v>
      </c>
      <c r="N152" s="61">
        <f t="shared" si="24"/>
        <v>2.52</v>
      </c>
      <c r="O152" s="61">
        <f t="shared" si="25"/>
        <v>61.240000000000009</v>
      </c>
      <c r="P152" s="45">
        <v>504</v>
      </c>
      <c r="Q152" s="44">
        <f t="shared" si="20"/>
        <v>545.98</v>
      </c>
      <c r="R152" s="39">
        <f t="shared" si="21"/>
        <v>47.12</v>
      </c>
      <c r="S152" s="61">
        <v>32.51</v>
      </c>
      <c r="T152" s="61"/>
      <c r="U152" s="61"/>
      <c r="V152" s="61"/>
      <c r="W152" s="61">
        <v>352.8</v>
      </c>
      <c r="X152" s="59">
        <v>0</v>
      </c>
      <c r="Y152" s="61"/>
      <c r="Z152" s="61"/>
      <c r="AA152" s="67"/>
      <c r="AB152" s="67"/>
      <c r="AC152" s="61"/>
      <c r="AD152" s="53"/>
      <c r="AE152" s="53"/>
      <c r="AF152" s="53"/>
      <c r="AG152" s="53"/>
      <c r="AH152" s="53"/>
      <c r="AI152" s="57">
        <f t="shared" si="26"/>
        <v>432.43</v>
      </c>
      <c r="AJ152" s="57">
        <f t="shared" si="27"/>
        <v>113.55000000000001</v>
      </c>
      <c r="AK152" s="5" t="str">
        <f t="shared" si="28"/>
        <v>145</v>
      </c>
    </row>
    <row r="153" spans="1:37" s="40" customFormat="1" x14ac:dyDescent="0.25">
      <c r="A153" s="6" t="s">
        <v>341</v>
      </c>
      <c r="B153" s="41" t="s">
        <v>346</v>
      </c>
      <c r="C153" s="31">
        <v>1102997788</v>
      </c>
      <c r="D153" s="31" t="s">
        <v>33</v>
      </c>
      <c r="E153" s="31">
        <v>59600049</v>
      </c>
      <c r="F153" s="31">
        <v>2</v>
      </c>
      <c r="G153" s="31">
        <v>2101054581</v>
      </c>
      <c r="H153" s="42"/>
      <c r="I153" s="31">
        <v>30</v>
      </c>
      <c r="J153" s="60">
        <v>667.55</v>
      </c>
      <c r="K153" s="61">
        <f t="shared" si="29"/>
        <v>55.61</v>
      </c>
      <c r="L153" s="57">
        <f t="shared" si="22"/>
        <v>74.430000000000007</v>
      </c>
      <c r="M153" s="57">
        <f t="shared" si="23"/>
        <v>3.34</v>
      </c>
      <c r="N153" s="61">
        <f t="shared" si="24"/>
        <v>3.34</v>
      </c>
      <c r="O153" s="61">
        <f t="shared" si="25"/>
        <v>81.110000000000014</v>
      </c>
      <c r="P153" s="43">
        <v>667.55</v>
      </c>
      <c r="Q153" s="44">
        <f t="shared" si="20"/>
        <v>723.16</v>
      </c>
      <c r="R153" s="39">
        <f t="shared" si="21"/>
        <v>62.42</v>
      </c>
      <c r="S153" s="61">
        <v>48.23</v>
      </c>
      <c r="T153" s="61"/>
      <c r="U153" s="61"/>
      <c r="V153" s="61"/>
      <c r="W153" s="61"/>
      <c r="X153" s="59">
        <v>78.49499999999999</v>
      </c>
      <c r="Y153" s="61"/>
      <c r="Z153" s="61"/>
      <c r="AA153" s="67"/>
      <c r="AB153" s="67"/>
      <c r="AC153" s="61"/>
      <c r="AD153" s="53"/>
      <c r="AE153" s="53"/>
      <c r="AF153" s="53"/>
      <c r="AG153" s="53"/>
      <c r="AH153" s="53"/>
      <c r="AI153" s="57">
        <f t="shared" si="26"/>
        <v>189.14499999999998</v>
      </c>
      <c r="AJ153" s="57">
        <f t="shared" si="27"/>
        <v>534.01499999999999</v>
      </c>
      <c r="AK153" s="7" t="str">
        <f t="shared" si="28"/>
        <v>146</v>
      </c>
    </row>
    <row r="154" spans="1:37" s="40" customFormat="1" x14ac:dyDescent="0.25">
      <c r="A154" s="6" t="s">
        <v>343</v>
      </c>
      <c r="B154" s="41" t="s">
        <v>348</v>
      </c>
      <c r="C154" s="31" t="s">
        <v>349</v>
      </c>
      <c r="D154" s="31" t="s">
        <v>33</v>
      </c>
      <c r="E154" s="31">
        <v>59600049</v>
      </c>
      <c r="F154" s="31">
        <v>2</v>
      </c>
      <c r="G154" s="31">
        <v>2900743945</v>
      </c>
      <c r="H154" s="42" t="s">
        <v>534</v>
      </c>
      <c r="I154" s="31">
        <v>30</v>
      </c>
      <c r="J154" s="60">
        <v>672</v>
      </c>
      <c r="K154" s="61">
        <f t="shared" si="29"/>
        <v>55.98</v>
      </c>
      <c r="L154" s="57">
        <f t="shared" si="22"/>
        <v>74.930000000000007</v>
      </c>
      <c r="M154" s="57">
        <f t="shared" si="23"/>
        <v>3.36</v>
      </c>
      <c r="N154" s="61">
        <f t="shared" si="24"/>
        <v>3.36</v>
      </c>
      <c r="O154" s="61">
        <f t="shared" si="25"/>
        <v>81.650000000000006</v>
      </c>
      <c r="P154" s="43">
        <v>672</v>
      </c>
      <c r="Q154" s="44">
        <f t="shared" si="20"/>
        <v>727.98</v>
      </c>
      <c r="R154" s="39">
        <f t="shared" si="21"/>
        <v>62.83</v>
      </c>
      <c r="S154" s="61">
        <v>85.42</v>
      </c>
      <c r="T154" s="61"/>
      <c r="U154" s="61"/>
      <c r="V154" s="61"/>
      <c r="W154" s="61">
        <v>549.82000000000005</v>
      </c>
      <c r="X154" s="59">
        <v>0</v>
      </c>
      <c r="Y154" s="61">
        <v>0</v>
      </c>
      <c r="Z154" s="61"/>
      <c r="AA154" s="67"/>
      <c r="AB154" s="67"/>
      <c r="AC154" s="61"/>
      <c r="AD154" s="53"/>
      <c r="AE154" s="53"/>
      <c r="AF154" s="53"/>
      <c r="AG154" s="53"/>
      <c r="AH154" s="53"/>
      <c r="AI154" s="57">
        <f t="shared" si="26"/>
        <v>698.07</v>
      </c>
      <c r="AJ154" s="57">
        <f t="shared" si="27"/>
        <v>29.909999999999968</v>
      </c>
      <c r="AK154" s="5" t="str">
        <f t="shared" si="28"/>
        <v>147</v>
      </c>
    </row>
    <row r="155" spans="1:37" s="40" customFormat="1" x14ac:dyDescent="0.25">
      <c r="A155" s="4" t="s">
        <v>345</v>
      </c>
      <c r="B155" s="41" t="s">
        <v>351</v>
      </c>
      <c r="C155" s="31">
        <v>1102020573</v>
      </c>
      <c r="D155" s="31" t="s">
        <v>33</v>
      </c>
      <c r="E155" s="31">
        <v>59600049</v>
      </c>
      <c r="F155" s="31">
        <v>2</v>
      </c>
      <c r="G155" s="31">
        <v>2900499804</v>
      </c>
      <c r="H155" s="42" t="s">
        <v>529</v>
      </c>
      <c r="I155" s="31">
        <v>30</v>
      </c>
      <c r="J155" s="45">
        <v>504</v>
      </c>
      <c r="K155" s="61">
        <v>0</v>
      </c>
      <c r="L155" s="57">
        <f t="shared" si="22"/>
        <v>56.2</v>
      </c>
      <c r="M155" s="57">
        <f t="shared" si="23"/>
        <v>2.52</v>
      </c>
      <c r="N155" s="61">
        <f t="shared" si="24"/>
        <v>2.52</v>
      </c>
      <c r="O155" s="61">
        <f t="shared" si="25"/>
        <v>61.240000000000009</v>
      </c>
      <c r="P155" s="45">
        <v>504</v>
      </c>
      <c r="Q155" s="44">
        <f t="shared" si="20"/>
        <v>504</v>
      </c>
      <c r="R155" s="39">
        <f t="shared" si="21"/>
        <v>47.12</v>
      </c>
      <c r="S155" s="61">
        <v>110.86</v>
      </c>
      <c r="T155" s="61"/>
      <c r="U155" s="61"/>
      <c r="V155" s="61"/>
      <c r="W155" s="61"/>
      <c r="X155" s="59">
        <v>8.2800000000000011</v>
      </c>
      <c r="Y155" s="61"/>
      <c r="Z155" s="61"/>
      <c r="AA155" s="67"/>
      <c r="AB155" s="67"/>
      <c r="AC155" s="61"/>
      <c r="AD155" s="53"/>
      <c r="AE155" s="53"/>
      <c r="AF155" s="53"/>
      <c r="AG155" s="53"/>
      <c r="AH155" s="53"/>
      <c r="AI155" s="57">
        <f t="shared" si="26"/>
        <v>166.26</v>
      </c>
      <c r="AJ155" s="57">
        <f t="shared" si="27"/>
        <v>337.74</v>
      </c>
      <c r="AK155" s="7" t="str">
        <f t="shared" si="28"/>
        <v>148</v>
      </c>
    </row>
    <row r="156" spans="1:37" s="40" customFormat="1" x14ac:dyDescent="0.25">
      <c r="A156" s="6" t="s">
        <v>347</v>
      </c>
      <c r="B156" s="41" t="s">
        <v>353</v>
      </c>
      <c r="C156" s="31">
        <v>1102017678</v>
      </c>
      <c r="D156" s="31" t="s">
        <v>33</v>
      </c>
      <c r="E156" s="31">
        <v>59600049</v>
      </c>
      <c r="F156" s="31">
        <v>2</v>
      </c>
      <c r="G156" s="31">
        <v>2900347134</v>
      </c>
      <c r="H156" s="42" t="s">
        <v>541</v>
      </c>
      <c r="I156" s="31">
        <v>30</v>
      </c>
      <c r="J156" s="45">
        <v>504</v>
      </c>
      <c r="K156" s="61">
        <v>0</v>
      </c>
      <c r="L156" s="57">
        <f t="shared" si="22"/>
        <v>56.2</v>
      </c>
      <c r="M156" s="57">
        <f t="shared" si="23"/>
        <v>2.52</v>
      </c>
      <c r="N156" s="61">
        <f t="shared" si="24"/>
        <v>2.52</v>
      </c>
      <c r="O156" s="61">
        <f t="shared" si="25"/>
        <v>61.240000000000009</v>
      </c>
      <c r="P156" s="45">
        <v>504</v>
      </c>
      <c r="Q156" s="44">
        <f t="shared" si="20"/>
        <v>504</v>
      </c>
      <c r="R156" s="39">
        <f t="shared" si="21"/>
        <v>47.12</v>
      </c>
      <c r="S156" s="61">
        <v>20.149999999999999</v>
      </c>
      <c r="T156" s="61"/>
      <c r="U156" s="61"/>
      <c r="V156" s="61">
        <v>120</v>
      </c>
      <c r="W156" s="61"/>
      <c r="X156" s="59">
        <v>161.10999999999999</v>
      </c>
      <c r="Y156" s="61"/>
      <c r="Z156" s="61"/>
      <c r="AA156" s="67"/>
      <c r="AB156" s="67"/>
      <c r="AC156" s="61"/>
      <c r="AD156" s="53"/>
      <c r="AE156" s="53"/>
      <c r="AF156" s="53"/>
      <c r="AG156" s="53"/>
      <c r="AH156" s="53"/>
      <c r="AI156" s="57">
        <f t="shared" si="26"/>
        <v>348.38</v>
      </c>
      <c r="AJ156" s="57">
        <f t="shared" si="27"/>
        <v>155.62</v>
      </c>
      <c r="AK156" s="5" t="str">
        <f t="shared" si="28"/>
        <v>149</v>
      </c>
    </row>
    <row r="157" spans="1:37" s="40" customFormat="1" x14ac:dyDescent="0.25">
      <c r="A157" s="6" t="s">
        <v>350</v>
      </c>
      <c r="B157" s="41" t="s">
        <v>355</v>
      </c>
      <c r="C157" s="31">
        <v>1716237555</v>
      </c>
      <c r="D157" s="31" t="s">
        <v>33</v>
      </c>
      <c r="E157" s="31">
        <v>59600049</v>
      </c>
      <c r="F157" s="31">
        <v>2</v>
      </c>
      <c r="G157" s="31">
        <v>2900673315</v>
      </c>
      <c r="H157" s="42"/>
      <c r="I157" s="31">
        <v>30</v>
      </c>
      <c r="J157" s="60">
        <v>672</v>
      </c>
      <c r="K157" s="61">
        <v>0</v>
      </c>
      <c r="L157" s="57">
        <f t="shared" si="22"/>
        <v>74.930000000000007</v>
      </c>
      <c r="M157" s="57">
        <f t="shared" si="23"/>
        <v>3.36</v>
      </c>
      <c r="N157" s="61">
        <f t="shared" si="24"/>
        <v>3.36</v>
      </c>
      <c r="O157" s="61">
        <f t="shared" si="25"/>
        <v>81.650000000000006</v>
      </c>
      <c r="P157" s="43">
        <v>672</v>
      </c>
      <c r="Q157" s="44">
        <f t="shared" si="20"/>
        <v>672</v>
      </c>
      <c r="R157" s="39">
        <f t="shared" si="21"/>
        <v>62.83</v>
      </c>
      <c r="S157" s="61"/>
      <c r="T157" s="61"/>
      <c r="U157" s="61"/>
      <c r="V157" s="61"/>
      <c r="W157" s="61"/>
      <c r="X157" s="59">
        <v>11.32</v>
      </c>
      <c r="Y157" s="61"/>
      <c r="Z157" s="61"/>
      <c r="AA157" s="67"/>
      <c r="AB157" s="67"/>
      <c r="AC157" s="61"/>
      <c r="AD157" s="53"/>
      <c r="AE157" s="53"/>
      <c r="AF157" s="53"/>
      <c r="AG157" s="53"/>
      <c r="AH157" s="53"/>
      <c r="AI157" s="57">
        <f t="shared" si="26"/>
        <v>74.150000000000006</v>
      </c>
      <c r="AJ157" s="57">
        <f t="shared" si="27"/>
        <v>597.85</v>
      </c>
      <c r="AK157" s="7" t="str">
        <f t="shared" si="28"/>
        <v>150</v>
      </c>
    </row>
    <row r="158" spans="1:37" s="40" customFormat="1" x14ac:dyDescent="0.25">
      <c r="A158" s="4" t="s">
        <v>352</v>
      </c>
      <c r="B158" s="41" t="s">
        <v>357</v>
      </c>
      <c r="C158" s="31" t="s">
        <v>358</v>
      </c>
      <c r="D158" s="31" t="s">
        <v>33</v>
      </c>
      <c r="E158" s="31">
        <v>59600049</v>
      </c>
      <c r="F158" s="31">
        <v>2</v>
      </c>
      <c r="G158" s="31">
        <v>2900800766</v>
      </c>
      <c r="H158" s="42" t="s">
        <v>529</v>
      </c>
      <c r="I158" s="31">
        <v>30</v>
      </c>
      <c r="J158" s="45">
        <v>504</v>
      </c>
      <c r="K158" s="61">
        <f t="shared" si="29"/>
        <v>41.98</v>
      </c>
      <c r="L158" s="57">
        <f t="shared" si="22"/>
        <v>56.2</v>
      </c>
      <c r="M158" s="57">
        <f t="shared" si="23"/>
        <v>2.52</v>
      </c>
      <c r="N158" s="61">
        <f t="shared" si="24"/>
        <v>2.52</v>
      </c>
      <c r="O158" s="61">
        <f t="shared" si="25"/>
        <v>61.240000000000009</v>
      </c>
      <c r="P158" s="45">
        <v>504</v>
      </c>
      <c r="Q158" s="44">
        <f t="shared" si="20"/>
        <v>545.98</v>
      </c>
      <c r="R158" s="39">
        <f t="shared" si="21"/>
        <v>47.12</v>
      </c>
      <c r="S158" s="61">
        <v>43.14</v>
      </c>
      <c r="T158" s="61"/>
      <c r="U158" s="61"/>
      <c r="V158" s="61"/>
      <c r="W158" s="61"/>
      <c r="X158" s="59">
        <v>59.28</v>
      </c>
      <c r="Y158" s="61"/>
      <c r="Z158" s="61"/>
      <c r="AA158" s="67"/>
      <c r="AB158" s="67"/>
      <c r="AC158" s="61"/>
      <c r="AD158" s="53"/>
      <c r="AE158" s="53"/>
      <c r="AF158" s="53"/>
      <c r="AG158" s="53"/>
      <c r="AH158" s="53"/>
      <c r="AI158" s="57">
        <f t="shared" si="26"/>
        <v>149.54</v>
      </c>
      <c r="AJ158" s="57">
        <f t="shared" si="27"/>
        <v>396.44000000000005</v>
      </c>
      <c r="AK158" s="5" t="str">
        <f t="shared" si="28"/>
        <v>151</v>
      </c>
    </row>
    <row r="159" spans="1:37" s="40" customFormat="1" x14ac:dyDescent="0.25">
      <c r="A159" s="6" t="s">
        <v>354</v>
      </c>
      <c r="B159" s="41" t="s">
        <v>360</v>
      </c>
      <c r="C159" s="31" t="s">
        <v>361</v>
      </c>
      <c r="D159" s="31" t="s">
        <v>33</v>
      </c>
      <c r="E159" s="31">
        <v>59600049</v>
      </c>
      <c r="F159" s="31">
        <v>2</v>
      </c>
      <c r="G159" s="31">
        <v>2900247618</v>
      </c>
      <c r="H159" s="42" t="s">
        <v>523</v>
      </c>
      <c r="I159" s="31">
        <v>30</v>
      </c>
      <c r="J159" s="60">
        <v>672</v>
      </c>
      <c r="K159" s="61">
        <v>0</v>
      </c>
      <c r="L159" s="57">
        <f t="shared" si="22"/>
        <v>74.930000000000007</v>
      </c>
      <c r="M159" s="57">
        <f t="shared" si="23"/>
        <v>3.36</v>
      </c>
      <c r="N159" s="61">
        <f t="shared" si="24"/>
        <v>3.36</v>
      </c>
      <c r="O159" s="61">
        <f t="shared" si="25"/>
        <v>81.650000000000006</v>
      </c>
      <c r="P159" s="43">
        <v>672</v>
      </c>
      <c r="Q159" s="44">
        <f t="shared" si="20"/>
        <v>672</v>
      </c>
      <c r="R159" s="39">
        <f t="shared" si="21"/>
        <v>62.83</v>
      </c>
      <c r="S159" s="61">
        <v>103.73</v>
      </c>
      <c r="T159" s="61"/>
      <c r="U159" s="61"/>
      <c r="V159" s="61"/>
      <c r="W159" s="61"/>
      <c r="X159" s="59">
        <v>32.72</v>
      </c>
      <c r="Y159" s="61"/>
      <c r="Z159" s="61"/>
      <c r="AA159" s="67"/>
      <c r="AB159" s="67"/>
      <c r="AC159" s="61"/>
      <c r="AD159" s="53"/>
      <c r="AE159" s="53"/>
      <c r="AF159" s="53"/>
      <c r="AG159" s="53"/>
      <c r="AH159" s="53"/>
      <c r="AI159" s="57">
        <f t="shared" si="26"/>
        <v>199.28</v>
      </c>
      <c r="AJ159" s="57">
        <f t="shared" si="27"/>
        <v>472.72</v>
      </c>
      <c r="AK159" s="7" t="str">
        <f t="shared" si="28"/>
        <v>152</v>
      </c>
    </row>
    <row r="160" spans="1:37" s="40" customFormat="1" x14ac:dyDescent="0.25">
      <c r="A160" s="6" t="s">
        <v>356</v>
      </c>
      <c r="B160" s="41" t="s">
        <v>363</v>
      </c>
      <c r="C160" s="31">
        <v>1103407647</v>
      </c>
      <c r="D160" s="31" t="s">
        <v>33</v>
      </c>
      <c r="E160" s="31">
        <v>59600049</v>
      </c>
      <c r="F160" s="31">
        <v>2</v>
      </c>
      <c r="G160" s="31">
        <v>2900681963</v>
      </c>
      <c r="H160" s="42" t="s">
        <v>454</v>
      </c>
      <c r="I160" s="31">
        <v>30</v>
      </c>
      <c r="J160" s="45">
        <v>504</v>
      </c>
      <c r="K160" s="61">
        <v>0</v>
      </c>
      <c r="L160" s="57">
        <f t="shared" si="22"/>
        <v>56.2</v>
      </c>
      <c r="M160" s="57">
        <f t="shared" si="23"/>
        <v>2.52</v>
      </c>
      <c r="N160" s="61">
        <f t="shared" si="24"/>
        <v>2.52</v>
      </c>
      <c r="O160" s="61">
        <f t="shared" si="25"/>
        <v>61.240000000000009</v>
      </c>
      <c r="P160" s="45">
        <v>504</v>
      </c>
      <c r="Q160" s="44">
        <f t="shared" si="20"/>
        <v>504</v>
      </c>
      <c r="R160" s="39">
        <f t="shared" si="21"/>
        <v>47.12</v>
      </c>
      <c r="S160" s="61">
        <v>80.92</v>
      </c>
      <c r="T160" s="61"/>
      <c r="U160" s="61"/>
      <c r="V160" s="61"/>
      <c r="W160" s="61"/>
      <c r="X160" s="59">
        <v>10.879999999999999</v>
      </c>
      <c r="Y160" s="61"/>
      <c r="Z160" s="61"/>
      <c r="AA160" s="67"/>
      <c r="AB160" s="67"/>
      <c r="AC160" s="61"/>
      <c r="AD160" s="53"/>
      <c r="AE160" s="53"/>
      <c r="AF160" s="53"/>
      <c r="AG160" s="53"/>
      <c r="AH160" s="53"/>
      <c r="AI160" s="57">
        <f t="shared" si="26"/>
        <v>138.91999999999999</v>
      </c>
      <c r="AJ160" s="57">
        <f t="shared" si="27"/>
        <v>365.08000000000004</v>
      </c>
      <c r="AK160" s="5" t="str">
        <f t="shared" si="28"/>
        <v>153</v>
      </c>
    </row>
    <row r="161" spans="1:37" s="40" customFormat="1" x14ac:dyDescent="0.25">
      <c r="A161" s="4" t="s">
        <v>359</v>
      </c>
      <c r="B161" s="41" t="s">
        <v>365</v>
      </c>
      <c r="C161" s="31">
        <v>1101574380</v>
      </c>
      <c r="D161" s="31" t="s">
        <v>33</v>
      </c>
      <c r="E161" s="31">
        <v>59600049</v>
      </c>
      <c r="F161" s="31">
        <v>2</v>
      </c>
      <c r="G161" s="31">
        <v>2900475762</v>
      </c>
      <c r="H161" s="42" t="s">
        <v>531</v>
      </c>
      <c r="I161" s="31">
        <v>30</v>
      </c>
      <c r="J161" s="45">
        <v>554</v>
      </c>
      <c r="K161" s="61">
        <f t="shared" si="29"/>
        <v>46.15</v>
      </c>
      <c r="L161" s="57">
        <f t="shared" si="22"/>
        <v>61.77</v>
      </c>
      <c r="M161" s="57">
        <f t="shared" si="23"/>
        <v>2.77</v>
      </c>
      <c r="N161" s="61">
        <f t="shared" si="24"/>
        <v>2.77</v>
      </c>
      <c r="O161" s="61">
        <f t="shared" si="25"/>
        <v>67.31</v>
      </c>
      <c r="P161" s="45">
        <v>554</v>
      </c>
      <c r="Q161" s="44">
        <f t="shared" si="20"/>
        <v>600.15</v>
      </c>
      <c r="R161" s="39">
        <f t="shared" si="21"/>
        <v>51.8</v>
      </c>
      <c r="S161" s="61"/>
      <c r="T161" s="61"/>
      <c r="U161" s="61"/>
      <c r="V161" s="61"/>
      <c r="W161" s="66">
        <v>503.64</v>
      </c>
      <c r="X161" s="59">
        <v>9.2409999999999997</v>
      </c>
      <c r="Y161" s="61"/>
      <c r="Z161" s="61"/>
      <c r="AA161" s="67"/>
      <c r="AB161" s="67"/>
      <c r="AC161" s="61"/>
      <c r="AD161" s="53"/>
      <c r="AE161" s="53"/>
      <c r="AF161" s="53"/>
      <c r="AG161" s="53"/>
      <c r="AH161" s="53"/>
      <c r="AI161" s="57">
        <f t="shared" si="26"/>
        <v>564.68099999999993</v>
      </c>
      <c r="AJ161" s="57">
        <f t="shared" si="27"/>
        <v>35.469000000000051</v>
      </c>
      <c r="AK161" s="7" t="str">
        <f t="shared" si="28"/>
        <v>154</v>
      </c>
    </row>
    <row r="162" spans="1:37" s="40" customFormat="1" x14ac:dyDescent="0.25">
      <c r="A162" s="6" t="s">
        <v>362</v>
      </c>
      <c r="B162" s="41" t="s">
        <v>367</v>
      </c>
      <c r="C162" s="31">
        <v>1104448806</v>
      </c>
      <c r="D162" s="31" t="s">
        <v>33</v>
      </c>
      <c r="E162" s="31">
        <v>59600049</v>
      </c>
      <c r="F162" s="31">
        <v>2</v>
      </c>
      <c r="G162" s="31">
        <v>2900522555</v>
      </c>
      <c r="H162" s="42" t="s">
        <v>529</v>
      </c>
      <c r="I162" s="31">
        <v>30</v>
      </c>
      <c r="J162" s="45">
        <v>504</v>
      </c>
      <c r="K162" s="61">
        <f t="shared" si="29"/>
        <v>41.98</v>
      </c>
      <c r="L162" s="57">
        <f t="shared" si="22"/>
        <v>56.2</v>
      </c>
      <c r="M162" s="57">
        <f t="shared" si="23"/>
        <v>2.52</v>
      </c>
      <c r="N162" s="61">
        <f t="shared" si="24"/>
        <v>2.52</v>
      </c>
      <c r="O162" s="61">
        <f t="shared" si="25"/>
        <v>61.240000000000009</v>
      </c>
      <c r="P162" s="45">
        <v>504</v>
      </c>
      <c r="Q162" s="44">
        <f t="shared" si="20"/>
        <v>545.98</v>
      </c>
      <c r="R162" s="39">
        <f t="shared" si="21"/>
        <v>47.12</v>
      </c>
      <c r="S162" s="61"/>
      <c r="T162" s="61"/>
      <c r="U162" s="61"/>
      <c r="V162" s="61"/>
      <c r="W162" s="61"/>
      <c r="X162" s="59">
        <v>0</v>
      </c>
      <c r="Y162" s="61"/>
      <c r="Z162" s="61"/>
      <c r="AA162" s="67"/>
      <c r="AB162" s="67"/>
      <c r="AC162" s="61"/>
      <c r="AD162" s="53"/>
      <c r="AE162" s="53"/>
      <c r="AF162" s="53"/>
      <c r="AG162" s="53"/>
      <c r="AH162" s="53"/>
      <c r="AI162" s="57">
        <f t="shared" si="26"/>
        <v>47.12</v>
      </c>
      <c r="AJ162" s="57">
        <f t="shared" si="27"/>
        <v>498.86</v>
      </c>
      <c r="AK162" s="5" t="str">
        <f t="shared" si="28"/>
        <v>155</v>
      </c>
    </row>
    <row r="163" spans="1:37" s="40" customFormat="1" x14ac:dyDescent="0.25">
      <c r="A163" s="6" t="s">
        <v>364</v>
      </c>
      <c r="B163" s="41" t="s">
        <v>369</v>
      </c>
      <c r="C163" s="31">
        <v>1102982905</v>
      </c>
      <c r="D163" s="31" t="s">
        <v>33</v>
      </c>
      <c r="E163" s="31">
        <v>59600049</v>
      </c>
      <c r="F163" s="31">
        <v>2</v>
      </c>
      <c r="G163" s="31">
        <v>2101070965</v>
      </c>
      <c r="H163" s="42" t="s">
        <v>523</v>
      </c>
      <c r="I163" s="31">
        <v>30</v>
      </c>
      <c r="J163" s="45">
        <v>504</v>
      </c>
      <c r="K163" s="61">
        <v>0</v>
      </c>
      <c r="L163" s="57">
        <f t="shared" si="22"/>
        <v>56.2</v>
      </c>
      <c r="M163" s="57">
        <f t="shared" si="23"/>
        <v>2.52</v>
      </c>
      <c r="N163" s="61">
        <f t="shared" si="24"/>
        <v>2.52</v>
      </c>
      <c r="O163" s="61">
        <f t="shared" si="25"/>
        <v>61.240000000000009</v>
      </c>
      <c r="P163" s="45">
        <v>504</v>
      </c>
      <c r="Q163" s="44">
        <f t="shared" si="20"/>
        <v>504</v>
      </c>
      <c r="R163" s="39">
        <f t="shared" si="21"/>
        <v>47.12</v>
      </c>
      <c r="S163" s="61"/>
      <c r="T163" s="61"/>
      <c r="U163" s="61"/>
      <c r="V163" s="61"/>
      <c r="W163" s="61"/>
      <c r="X163" s="59">
        <v>0</v>
      </c>
      <c r="Y163" s="61"/>
      <c r="Z163" s="61"/>
      <c r="AA163" s="67"/>
      <c r="AB163" s="67"/>
      <c r="AC163" s="61"/>
      <c r="AD163" s="53"/>
      <c r="AE163" s="53"/>
      <c r="AF163" s="53"/>
      <c r="AG163" s="53"/>
      <c r="AH163" s="53"/>
      <c r="AI163" s="57">
        <f t="shared" si="26"/>
        <v>47.12</v>
      </c>
      <c r="AJ163" s="57">
        <f t="shared" si="27"/>
        <v>456.88</v>
      </c>
      <c r="AK163" s="7" t="str">
        <f t="shared" si="28"/>
        <v>156</v>
      </c>
    </row>
    <row r="164" spans="1:37" s="40" customFormat="1" x14ac:dyDescent="0.25">
      <c r="A164" s="4" t="s">
        <v>366</v>
      </c>
      <c r="B164" s="41" t="s">
        <v>371</v>
      </c>
      <c r="C164" s="31">
        <v>1103336325</v>
      </c>
      <c r="D164" s="31" t="s">
        <v>33</v>
      </c>
      <c r="E164" s="31">
        <v>59600049</v>
      </c>
      <c r="F164" s="31">
        <v>2</v>
      </c>
      <c r="G164" s="31">
        <v>2900368438</v>
      </c>
      <c r="H164" s="42" t="s">
        <v>537</v>
      </c>
      <c r="I164" s="31">
        <v>30</v>
      </c>
      <c r="J164" s="60">
        <v>672</v>
      </c>
      <c r="K164" s="61">
        <f t="shared" si="29"/>
        <v>55.98</v>
      </c>
      <c r="L164" s="57">
        <f t="shared" si="22"/>
        <v>74.930000000000007</v>
      </c>
      <c r="M164" s="57">
        <f t="shared" si="23"/>
        <v>3.36</v>
      </c>
      <c r="N164" s="61">
        <f t="shared" si="24"/>
        <v>3.36</v>
      </c>
      <c r="O164" s="61">
        <f t="shared" si="25"/>
        <v>81.650000000000006</v>
      </c>
      <c r="P164" s="43">
        <v>672</v>
      </c>
      <c r="Q164" s="44">
        <f t="shared" si="20"/>
        <v>727.98</v>
      </c>
      <c r="R164" s="39">
        <f t="shared" si="21"/>
        <v>62.83</v>
      </c>
      <c r="S164" s="61"/>
      <c r="T164" s="61"/>
      <c r="U164" s="61"/>
      <c r="V164" s="61"/>
      <c r="W164" s="61"/>
      <c r="X164" s="59">
        <v>11.32</v>
      </c>
      <c r="Y164" s="61"/>
      <c r="Z164" s="61"/>
      <c r="AA164" s="67"/>
      <c r="AB164" s="67"/>
      <c r="AC164" s="61"/>
      <c r="AD164" s="53"/>
      <c r="AE164" s="53"/>
      <c r="AF164" s="53"/>
      <c r="AG164" s="53"/>
      <c r="AH164" s="53"/>
      <c r="AI164" s="57">
        <f t="shared" si="26"/>
        <v>74.150000000000006</v>
      </c>
      <c r="AJ164" s="57">
        <f t="shared" si="27"/>
        <v>653.83000000000004</v>
      </c>
      <c r="AK164" s="5" t="str">
        <f t="shared" si="28"/>
        <v>157</v>
      </c>
    </row>
    <row r="165" spans="1:37" s="40" customFormat="1" x14ac:dyDescent="0.25">
      <c r="A165" s="6" t="s">
        <v>368</v>
      </c>
      <c r="B165" s="41" t="s">
        <v>373</v>
      </c>
      <c r="C165" s="31" t="s">
        <v>374</v>
      </c>
      <c r="D165" s="31" t="s">
        <v>33</v>
      </c>
      <c r="E165" s="31">
        <v>59600049</v>
      </c>
      <c r="F165" s="31">
        <v>2</v>
      </c>
      <c r="G165" s="31">
        <v>2900325643</v>
      </c>
      <c r="H165" s="42"/>
      <c r="I165" s="31">
        <v>30</v>
      </c>
      <c r="J165" s="60">
        <v>672</v>
      </c>
      <c r="K165" s="61">
        <f t="shared" si="29"/>
        <v>55.98</v>
      </c>
      <c r="L165" s="57">
        <f t="shared" si="22"/>
        <v>74.930000000000007</v>
      </c>
      <c r="M165" s="57">
        <f t="shared" si="23"/>
        <v>3.36</v>
      </c>
      <c r="N165" s="61">
        <f t="shared" si="24"/>
        <v>3.36</v>
      </c>
      <c r="O165" s="61">
        <f t="shared" si="25"/>
        <v>81.650000000000006</v>
      </c>
      <c r="P165" s="43">
        <v>672</v>
      </c>
      <c r="Q165" s="44">
        <f t="shared" si="20"/>
        <v>727.98</v>
      </c>
      <c r="R165" s="39">
        <f t="shared" si="21"/>
        <v>62.83</v>
      </c>
      <c r="S165" s="61"/>
      <c r="T165" s="61"/>
      <c r="U165" s="61"/>
      <c r="V165" s="61"/>
      <c r="W165" s="61"/>
      <c r="X165" s="59">
        <v>9.9600000000000009</v>
      </c>
      <c r="Y165" s="61"/>
      <c r="Z165" s="61"/>
      <c r="AA165" s="67"/>
      <c r="AB165" s="67"/>
      <c r="AC165" s="61"/>
      <c r="AD165" s="53"/>
      <c r="AE165" s="53"/>
      <c r="AF165" s="53"/>
      <c r="AG165" s="53"/>
      <c r="AH165" s="53"/>
      <c r="AI165" s="57">
        <f t="shared" si="26"/>
        <v>72.789999999999992</v>
      </c>
      <c r="AJ165" s="57">
        <f t="shared" si="27"/>
        <v>655.19000000000005</v>
      </c>
      <c r="AK165" s="7" t="str">
        <f t="shared" si="28"/>
        <v>158</v>
      </c>
    </row>
    <row r="166" spans="1:37" s="40" customFormat="1" x14ac:dyDescent="0.25">
      <c r="A166" s="6" t="s">
        <v>370</v>
      </c>
      <c r="B166" s="41" t="s">
        <v>561</v>
      </c>
      <c r="C166" s="31" t="s">
        <v>376</v>
      </c>
      <c r="D166" s="31" t="s">
        <v>41</v>
      </c>
      <c r="E166" s="31">
        <v>59700001</v>
      </c>
      <c r="F166" s="31">
        <v>2</v>
      </c>
      <c r="G166" s="31" t="s">
        <v>377</v>
      </c>
      <c r="H166" s="42" t="s">
        <v>529</v>
      </c>
      <c r="I166" s="31">
        <v>30</v>
      </c>
      <c r="J166" s="45">
        <v>504</v>
      </c>
      <c r="K166" s="61">
        <f t="shared" si="29"/>
        <v>41.98</v>
      </c>
      <c r="L166" s="57">
        <f t="shared" si="22"/>
        <v>56.2</v>
      </c>
      <c r="M166" s="57">
        <f t="shared" si="23"/>
        <v>2.52</v>
      </c>
      <c r="N166" s="61">
        <f t="shared" si="24"/>
        <v>2.52</v>
      </c>
      <c r="O166" s="61">
        <f t="shared" si="25"/>
        <v>61.240000000000009</v>
      </c>
      <c r="P166" s="45">
        <v>504</v>
      </c>
      <c r="Q166" s="44">
        <f t="shared" si="20"/>
        <v>545.98</v>
      </c>
      <c r="R166" s="39">
        <f t="shared" si="21"/>
        <v>47.12</v>
      </c>
      <c r="S166" s="61"/>
      <c r="T166" s="61"/>
      <c r="U166" s="61"/>
      <c r="V166" s="61"/>
      <c r="W166" s="61"/>
      <c r="X166" s="59">
        <v>10.879999999999999</v>
      </c>
      <c r="Y166" s="61"/>
      <c r="Z166" s="61"/>
      <c r="AA166" s="67"/>
      <c r="AB166" s="67"/>
      <c r="AC166" s="61"/>
      <c r="AD166" s="53"/>
      <c r="AE166" s="53"/>
      <c r="AF166" s="53"/>
      <c r="AG166" s="53"/>
      <c r="AH166" s="53"/>
      <c r="AI166" s="57">
        <f t="shared" si="26"/>
        <v>58</v>
      </c>
      <c r="AJ166" s="57">
        <f t="shared" si="27"/>
        <v>487.98</v>
      </c>
      <c r="AK166" s="5" t="str">
        <f t="shared" si="28"/>
        <v>159</v>
      </c>
    </row>
    <row r="167" spans="1:37" s="40" customFormat="1" x14ac:dyDescent="0.25">
      <c r="A167" s="4" t="s">
        <v>372</v>
      </c>
      <c r="B167" s="41" t="s">
        <v>572</v>
      </c>
      <c r="C167" s="31">
        <v>1100425642</v>
      </c>
      <c r="D167" s="31" t="s">
        <v>33</v>
      </c>
      <c r="E167" s="31">
        <v>59600049</v>
      </c>
      <c r="F167" s="31">
        <v>2</v>
      </c>
      <c r="G167" s="31">
        <v>2900037997</v>
      </c>
      <c r="H167" s="42" t="s">
        <v>546</v>
      </c>
      <c r="I167" s="31">
        <v>30</v>
      </c>
      <c r="J167" s="45">
        <v>504</v>
      </c>
      <c r="K167" s="61">
        <f t="shared" si="29"/>
        <v>41.98</v>
      </c>
      <c r="L167" s="57">
        <f t="shared" si="22"/>
        <v>56.2</v>
      </c>
      <c r="M167" s="57">
        <f t="shared" si="23"/>
        <v>2.52</v>
      </c>
      <c r="N167" s="61">
        <f t="shared" si="24"/>
        <v>2.52</v>
      </c>
      <c r="O167" s="61">
        <f t="shared" si="25"/>
        <v>61.240000000000009</v>
      </c>
      <c r="P167" s="45">
        <v>504</v>
      </c>
      <c r="Q167" s="44">
        <f t="shared" si="20"/>
        <v>545.98</v>
      </c>
      <c r="R167" s="39">
        <f t="shared" si="21"/>
        <v>47.12</v>
      </c>
      <c r="S167" s="61"/>
      <c r="T167" s="61"/>
      <c r="U167" s="61"/>
      <c r="V167" s="61"/>
      <c r="W167" s="61"/>
      <c r="X167" s="59">
        <v>10.879999999999999</v>
      </c>
      <c r="Y167" s="61"/>
      <c r="Z167" s="61"/>
      <c r="AA167" s="67"/>
      <c r="AB167" s="67"/>
      <c r="AC167" s="61"/>
      <c r="AD167" s="53"/>
      <c r="AE167" s="53"/>
      <c r="AF167" s="53"/>
      <c r="AG167" s="53"/>
      <c r="AH167" s="53"/>
      <c r="AI167" s="57">
        <f t="shared" si="26"/>
        <v>58</v>
      </c>
      <c r="AJ167" s="57">
        <f t="shared" si="27"/>
        <v>487.98</v>
      </c>
      <c r="AK167" s="7" t="str">
        <f t="shared" si="28"/>
        <v>160</v>
      </c>
    </row>
    <row r="168" spans="1:37" s="40" customFormat="1" x14ac:dyDescent="0.25">
      <c r="A168" s="6" t="s">
        <v>375</v>
      </c>
      <c r="B168" s="41" t="s">
        <v>380</v>
      </c>
      <c r="C168" s="31">
        <v>1104075435</v>
      </c>
      <c r="D168" s="31" t="s">
        <v>33</v>
      </c>
      <c r="E168" s="31">
        <v>59600049</v>
      </c>
      <c r="F168" s="31">
        <v>2</v>
      </c>
      <c r="G168" s="31">
        <v>2900518368</v>
      </c>
      <c r="H168" s="42"/>
      <c r="I168" s="31">
        <v>30</v>
      </c>
      <c r="J168" s="60">
        <v>672</v>
      </c>
      <c r="K168" s="61">
        <v>0</v>
      </c>
      <c r="L168" s="57">
        <f t="shared" si="22"/>
        <v>74.930000000000007</v>
      </c>
      <c r="M168" s="57">
        <f t="shared" si="23"/>
        <v>3.36</v>
      </c>
      <c r="N168" s="61">
        <f t="shared" si="24"/>
        <v>3.36</v>
      </c>
      <c r="O168" s="61">
        <f t="shared" si="25"/>
        <v>81.650000000000006</v>
      </c>
      <c r="P168" s="43">
        <v>672</v>
      </c>
      <c r="Q168" s="44">
        <f t="shared" si="20"/>
        <v>672</v>
      </c>
      <c r="R168" s="39">
        <f t="shared" si="21"/>
        <v>62.83</v>
      </c>
      <c r="S168" s="61">
        <v>21.81</v>
      </c>
      <c r="T168" s="61"/>
      <c r="U168" s="61"/>
      <c r="V168" s="61"/>
      <c r="W168" s="61"/>
      <c r="X168" s="59">
        <v>110.544</v>
      </c>
      <c r="Y168" s="61"/>
      <c r="Z168" s="61"/>
      <c r="AA168" s="67"/>
      <c r="AB168" s="67"/>
      <c r="AC168" s="61"/>
      <c r="AD168" s="53"/>
      <c r="AE168" s="53"/>
      <c r="AF168" s="53"/>
      <c r="AG168" s="53"/>
      <c r="AH168" s="53"/>
      <c r="AI168" s="57">
        <f t="shared" si="26"/>
        <v>195.184</v>
      </c>
      <c r="AJ168" s="57">
        <f t="shared" si="27"/>
        <v>476.81600000000003</v>
      </c>
      <c r="AK168" s="5" t="str">
        <f t="shared" si="28"/>
        <v>161</v>
      </c>
    </row>
    <row r="169" spans="1:37" s="40" customFormat="1" x14ac:dyDescent="0.25">
      <c r="A169" s="6" t="s">
        <v>378</v>
      </c>
      <c r="B169" s="41" t="s">
        <v>382</v>
      </c>
      <c r="C169" s="31">
        <v>1101798666</v>
      </c>
      <c r="D169" s="31" t="s">
        <v>33</v>
      </c>
      <c r="E169" s="31">
        <v>59600049</v>
      </c>
      <c r="F169" s="31">
        <v>2</v>
      </c>
      <c r="G169" s="31">
        <v>2900083387</v>
      </c>
      <c r="H169" s="42"/>
      <c r="I169" s="31">
        <v>30</v>
      </c>
      <c r="J169" s="60">
        <v>962.13</v>
      </c>
      <c r="K169" s="61">
        <f t="shared" si="29"/>
        <v>80.150000000000006</v>
      </c>
      <c r="L169" s="57">
        <f t="shared" si="22"/>
        <v>107.28</v>
      </c>
      <c r="M169" s="57">
        <f t="shared" si="23"/>
        <v>4.8099999999999996</v>
      </c>
      <c r="N169" s="61">
        <f t="shared" si="24"/>
        <v>4.8099999999999996</v>
      </c>
      <c r="O169" s="61">
        <f t="shared" si="25"/>
        <v>116.9</v>
      </c>
      <c r="P169" s="43">
        <v>962.13</v>
      </c>
      <c r="Q169" s="44">
        <f t="shared" si="20"/>
        <v>1042.28</v>
      </c>
      <c r="R169" s="39">
        <f t="shared" si="21"/>
        <v>89.96</v>
      </c>
      <c r="S169" s="61">
        <v>77.73</v>
      </c>
      <c r="T169" s="61">
        <v>285.94</v>
      </c>
      <c r="U169" s="61"/>
      <c r="V169" s="61"/>
      <c r="W169" s="61"/>
      <c r="X169" s="59">
        <v>248.55100000000002</v>
      </c>
      <c r="Y169" s="61"/>
      <c r="Z169" s="61"/>
      <c r="AA169" s="67"/>
      <c r="AB169" s="67"/>
      <c r="AC169" s="61"/>
      <c r="AD169" s="53"/>
      <c r="AE169" s="53"/>
      <c r="AF169" s="53"/>
      <c r="AG169" s="53"/>
      <c r="AH169" s="53">
        <v>1.58</v>
      </c>
      <c r="AI169" s="57">
        <f t="shared" si="26"/>
        <v>703.76100000000008</v>
      </c>
      <c r="AJ169" s="57">
        <f t="shared" si="27"/>
        <v>338.51899999999989</v>
      </c>
      <c r="AK169" s="7" t="str">
        <f t="shared" si="28"/>
        <v>162</v>
      </c>
    </row>
    <row r="170" spans="1:37" s="40" customFormat="1" x14ac:dyDescent="0.25">
      <c r="A170" s="4" t="s">
        <v>379</v>
      </c>
      <c r="B170" s="41" t="s">
        <v>384</v>
      </c>
      <c r="C170" s="31">
        <v>1103329247</v>
      </c>
      <c r="D170" s="31" t="s">
        <v>33</v>
      </c>
      <c r="E170" s="31">
        <v>59600049</v>
      </c>
      <c r="F170" s="31">
        <v>2</v>
      </c>
      <c r="G170" s="31">
        <v>2900501881</v>
      </c>
      <c r="H170" s="42"/>
      <c r="I170" s="31">
        <v>30</v>
      </c>
      <c r="J170" s="45">
        <v>774</v>
      </c>
      <c r="K170" s="61">
        <v>0</v>
      </c>
      <c r="L170" s="57">
        <f t="shared" si="22"/>
        <v>86.3</v>
      </c>
      <c r="M170" s="57">
        <f t="shared" si="23"/>
        <v>3.87</v>
      </c>
      <c r="N170" s="61">
        <f t="shared" si="24"/>
        <v>3.87</v>
      </c>
      <c r="O170" s="61">
        <f t="shared" si="25"/>
        <v>94.04</v>
      </c>
      <c r="P170" s="45">
        <v>774</v>
      </c>
      <c r="Q170" s="44">
        <f t="shared" si="20"/>
        <v>774</v>
      </c>
      <c r="R170" s="39">
        <f t="shared" si="21"/>
        <v>72.37</v>
      </c>
      <c r="S170" s="61">
        <v>59.46</v>
      </c>
      <c r="T170" s="61"/>
      <c r="U170" s="61"/>
      <c r="V170" s="61"/>
      <c r="W170" s="61"/>
      <c r="X170" s="59">
        <v>19.579999999999998</v>
      </c>
      <c r="Y170" s="61"/>
      <c r="Z170" s="61"/>
      <c r="AA170" s="67"/>
      <c r="AB170" s="67"/>
      <c r="AC170" s="61"/>
      <c r="AD170" s="53"/>
      <c r="AE170" s="53"/>
      <c r="AF170" s="53"/>
      <c r="AG170" s="53"/>
      <c r="AH170" s="53"/>
      <c r="AI170" s="57">
        <f t="shared" si="26"/>
        <v>151.41000000000003</v>
      </c>
      <c r="AJ170" s="57">
        <f t="shared" si="27"/>
        <v>622.58999999999992</v>
      </c>
      <c r="AK170" s="5" t="str">
        <f t="shared" si="28"/>
        <v>163</v>
      </c>
    </row>
    <row r="171" spans="1:37" s="40" customFormat="1" x14ac:dyDescent="0.25">
      <c r="A171" s="6" t="s">
        <v>381</v>
      </c>
      <c r="B171" s="41" t="s">
        <v>386</v>
      </c>
      <c r="C171" s="31">
        <v>1102131099</v>
      </c>
      <c r="D171" s="31" t="s">
        <v>33</v>
      </c>
      <c r="E171" s="31">
        <v>59600049</v>
      </c>
      <c r="F171" s="31">
        <v>2</v>
      </c>
      <c r="G171" s="31">
        <v>2900082909</v>
      </c>
      <c r="H171" s="42"/>
      <c r="I171" s="31">
        <v>30</v>
      </c>
      <c r="J171" s="60">
        <v>821.6</v>
      </c>
      <c r="K171" s="61">
        <f t="shared" si="29"/>
        <v>68.44</v>
      </c>
      <c r="L171" s="57">
        <f t="shared" si="22"/>
        <v>91.61</v>
      </c>
      <c r="M171" s="57">
        <f t="shared" si="23"/>
        <v>4.1100000000000003</v>
      </c>
      <c r="N171" s="61">
        <f t="shared" si="24"/>
        <v>4.1100000000000003</v>
      </c>
      <c r="O171" s="61">
        <f t="shared" si="25"/>
        <v>99.83</v>
      </c>
      <c r="P171" s="43">
        <v>821.6</v>
      </c>
      <c r="Q171" s="44">
        <f t="shared" si="20"/>
        <v>890.04</v>
      </c>
      <c r="R171" s="39">
        <f t="shared" si="21"/>
        <v>76.819999999999993</v>
      </c>
      <c r="S171" s="61"/>
      <c r="T171" s="61"/>
      <c r="U171" s="61"/>
      <c r="V171" s="61"/>
      <c r="W171" s="61"/>
      <c r="X171" s="59">
        <v>14.717000000000001</v>
      </c>
      <c r="Y171" s="61"/>
      <c r="Z171" s="61"/>
      <c r="AA171" s="67"/>
      <c r="AB171" s="67"/>
      <c r="AC171" s="61"/>
      <c r="AD171" s="53"/>
      <c r="AE171" s="53"/>
      <c r="AF171" s="53"/>
      <c r="AG171" s="53"/>
      <c r="AH171" s="53"/>
      <c r="AI171" s="57">
        <f t="shared" si="26"/>
        <v>91.536999999999992</v>
      </c>
      <c r="AJ171" s="57">
        <f t="shared" si="27"/>
        <v>798.50299999999993</v>
      </c>
      <c r="AK171" s="7" t="str">
        <f t="shared" si="28"/>
        <v>164</v>
      </c>
    </row>
    <row r="172" spans="1:37" s="40" customFormat="1" x14ac:dyDescent="0.25">
      <c r="A172" s="6" t="s">
        <v>383</v>
      </c>
      <c r="B172" s="41" t="s">
        <v>388</v>
      </c>
      <c r="C172" s="31">
        <v>1104601867</v>
      </c>
      <c r="D172" s="31" t="s">
        <v>33</v>
      </c>
      <c r="E172" s="31">
        <v>59600049</v>
      </c>
      <c r="F172" s="31">
        <v>2</v>
      </c>
      <c r="G172" s="31">
        <v>2900815768</v>
      </c>
      <c r="H172" s="42" t="s">
        <v>540</v>
      </c>
      <c r="I172" s="31">
        <v>30</v>
      </c>
      <c r="J172" s="45">
        <v>504</v>
      </c>
      <c r="K172" s="61">
        <f t="shared" si="29"/>
        <v>41.98</v>
      </c>
      <c r="L172" s="57">
        <f t="shared" si="22"/>
        <v>56.2</v>
      </c>
      <c r="M172" s="57">
        <f t="shared" si="23"/>
        <v>2.52</v>
      </c>
      <c r="N172" s="61">
        <f t="shared" si="24"/>
        <v>2.52</v>
      </c>
      <c r="O172" s="61">
        <f t="shared" si="25"/>
        <v>61.240000000000009</v>
      </c>
      <c r="P172" s="45">
        <v>504</v>
      </c>
      <c r="Q172" s="44">
        <f t="shared" si="20"/>
        <v>545.98</v>
      </c>
      <c r="R172" s="39">
        <f t="shared" si="21"/>
        <v>47.12</v>
      </c>
      <c r="S172" s="61">
        <v>10.11</v>
      </c>
      <c r="T172" s="61"/>
      <c r="U172" s="61"/>
      <c r="V172" s="61">
        <v>106</v>
      </c>
      <c r="W172" s="61">
        <v>84</v>
      </c>
      <c r="X172" s="59">
        <v>26.35</v>
      </c>
      <c r="Y172" s="61"/>
      <c r="Z172" s="61"/>
      <c r="AA172" s="67"/>
      <c r="AB172" s="67"/>
      <c r="AC172" s="61"/>
      <c r="AD172" s="53"/>
      <c r="AE172" s="53"/>
      <c r="AF172" s="53"/>
      <c r="AG172" s="53"/>
      <c r="AH172" s="53"/>
      <c r="AI172" s="57">
        <f t="shared" si="26"/>
        <v>273.58</v>
      </c>
      <c r="AJ172" s="57">
        <f t="shared" si="27"/>
        <v>272.40000000000003</v>
      </c>
      <c r="AK172" s="5" t="str">
        <f t="shared" si="28"/>
        <v>165</v>
      </c>
    </row>
    <row r="173" spans="1:37" s="40" customFormat="1" x14ac:dyDescent="0.25">
      <c r="A173" s="4" t="s">
        <v>385</v>
      </c>
      <c r="B173" s="41" t="s">
        <v>390</v>
      </c>
      <c r="C173" s="31">
        <v>1102863824</v>
      </c>
      <c r="D173" s="31" t="s">
        <v>33</v>
      </c>
      <c r="E173" s="31">
        <v>59600049</v>
      </c>
      <c r="F173" s="31">
        <v>2</v>
      </c>
      <c r="G173" s="31">
        <v>2900520974</v>
      </c>
      <c r="H173" s="42" t="s">
        <v>527</v>
      </c>
      <c r="I173" s="31">
        <v>30</v>
      </c>
      <c r="J173" s="45">
        <v>554</v>
      </c>
      <c r="K173" s="61">
        <v>0</v>
      </c>
      <c r="L173" s="57">
        <f t="shared" si="22"/>
        <v>61.77</v>
      </c>
      <c r="M173" s="57">
        <f t="shared" si="23"/>
        <v>2.77</v>
      </c>
      <c r="N173" s="61">
        <f t="shared" si="24"/>
        <v>2.77</v>
      </c>
      <c r="O173" s="61">
        <f t="shared" si="25"/>
        <v>67.31</v>
      </c>
      <c r="P173" s="45">
        <v>554</v>
      </c>
      <c r="Q173" s="44">
        <f t="shared" si="20"/>
        <v>554</v>
      </c>
      <c r="R173" s="39">
        <f t="shared" si="21"/>
        <v>51.8</v>
      </c>
      <c r="S173" s="61"/>
      <c r="T173" s="61"/>
      <c r="U173" s="61"/>
      <c r="V173" s="61"/>
      <c r="W173" s="61"/>
      <c r="X173" s="59">
        <v>11.381</v>
      </c>
      <c r="Y173" s="61"/>
      <c r="Z173" s="61"/>
      <c r="AA173" s="67"/>
      <c r="AB173" s="67"/>
      <c r="AC173" s="61"/>
      <c r="AD173" s="53"/>
      <c r="AE173" s="53"/>
      <c r="AF173" s="53"/>
      <c r="AG173" s="53"/>
      <c r="AH173" s="53"/>
      <c r="AI173" s="57">
        <f t="shared" si="26"/>
        <v>63.180999999999997</v>
      </c>
      <c r="AJ173" s="57">
        <f t="shared" si="27"/>
        <v>490.81900000000002</v>
      </c>
      <c r="AK173" s="7" t="str">
        <f t="shared" si="28"/>
        <v>166</v>
      </c>
    </row>
    <row r="174" spans="1:37" s="40" customFormat="1" x14ac:dyDescent="0.25">
      <c r="A174" s="6" t="s">
        <v>387</v>
      </c>
      <c r="B174" s="41" t="s">
        <v>392</v>
      </c>
      <c r="C174" s="31">
        <v>1103148951</v>
      </c>
      <c r="D174" s="31" t="s">
        <v>33</v>
      </c>
      <c r="E174" s="31">
        <v>59600049</v>
      </c>
      <c r="F174" s="31">
        <v>2</v>
      </c>
      <c r="G174" s="31">
        <v>2900523132</v>
      </c>
      <c r="H174" s="42" t="s">
        <v>529</v>
      </c>
      <c r="I174" s="31">
        <v>30</v>
      </c>
      <c r="J174" s="45">
        <v>504</v>
      </c>
      <c r="K174" s="61">
        <f t="shared" si="29"/>
        <v>41.98</v>
      </c>
      <c r="L174" s="57">
        <f t="shared" si="22"/>
        <v>56.2</v>
      </c>
      <c r="M174" s="57">
        <f t="shared" si="23"/>
        <v>2.52</v>
      </c>
      <c r="N174" s="61">
        <f t="shared" si="24"/>
        <v>2.52</v>
      </c>
      <c r="O174" s="61">
        <f t="shared" si="25"/>
        <v>61.240000000000009</v>
      </c>
      <c r="P174" s="45">
        <v>504</v>
      </c>
      <c r="Q174" s="44">
        <f t="shared" si="20"/>
        <v>545.98</v>
      </c>
      <c r="R174" s="39">
        <f t="shared" si="21"/>
        <v>47.12</v>
      </c>
      <c r="S174" s="61"/>
      <c r="T174" s="61"/>
      <c r="U174" s="61"/>
      <c r="V174" s="61"/>
      <c r="W174" s="61">
        <v>352.8</v>
      </c>
      <c r="X174" s="59">
        <v>0</v>
      </c>
      <c r="Y174" s="61"/>
      <c r="Z174" s="61"/>
      <c r="AA174" s="67"/>
      <c r="AB174" s="67"/>
      <c r="AC174" s="61"/>
      <c r="AD174" s="53"/>
      <c r="AE174" s="53"/>
      <c r="AF174" s="53"/>
      <c r="AG174" s="53"/>
      <c r="AH174" s="53"/>
      <c r="AI174" s="57">
        <f t="shared" si="26"/>
        <v>399.92</v>
      </c>
      <c r="AJ174" s="57">
        <f t="shared" si="27"/>
        <v>146.06</v>
      </c>
      <c r="AK174" s="5" t="str">
        <f t="shared" si="28"/>
        <v>167</v>
      </c>
    </row>
    <row r="175" spans="1:37" s="40" customFormat="1" x14ac:dyDescent="0.25">
      <c r="A175" s="6" t="s">
        <v>389</v>
      </c>
      <c r="B175" s="41" t="s">
        <v>394</v>
      </c>
      <c r="C175" s="31">
        <v>1103653786</v>
      </c>
      <c r="D175" s="31" t="s">
        <v>33</v>
      </c>
      <c r="E175" s="31">
        <v>59600049</v>
      </c>
      <c r="F175" s="31">
        <v>2</v>
      </c>
      <c r="G175" s="31">
        <v>2900403802</v>
      </c>
      <c r="H175" s="42" t="s">
        <v>544</v>
      </c>
      <c r="I175" s="31">
        <v>30</v>
      </c>
      <c r="J175" s="60">
        <v>672</v>
      </c>
      <c r="K175" s="61">
        <f t="shared" si="29"/>
        <v>55.98</v>
      </c>
      <c r="L175" s="57">
        <f t="shared" si="22"/>
        <v>74.930000000000007</v>
      </c>
      <c r="M175" s="57">
        <f t="shared" si="23"/>
        <v>3.36</v>
      </c>
      <c r="N175" s="61">
        <f t="shared" si="24"/>
        <v>3.36</v>
      </c>
      <c r="O175" s="61">
        <f t="shared" si="25"/>
        <v>81.650000000000006</v>
      </c>
      <c r="P175" s="43">
        <v>672</v>
      </c>
      <c r="Q175" s="44">
        <f t="shared" si="20"/>
        <v>727.98</v>
      </c>
      <c r="R175" s="39">
        <f t="shared" si="21"/>
        <v>62.83</v>
      </c>
      <c r="S175" s="61"/>
      <c r="T175" s="61"/>
      <c r="U175" s="61"/>
      <c r="V175" s="61"/>
      <c r="W175" s="61">
        <v>216.9</v>
      </c>
      <c r="X175" s="59">
        <v>12.559999999999999</v>
      </c>
      <c r="Y175" s="61"/>
      <c r="Z175" s="61"/>
      <c r="AA175" s="67"/>
      <c r="AB175" s="67"/>
      <c r="AC175" s="61"/>
      <c r="AD175" s="53"/>
      <c r="AE175" s="53"/>
      <c r="AF175" s="53"/>
      <c r="AG175" s="53"/>
      <c r="AH175" s="53"/>
      <c r="AI175" s="57">
        <f t="shared" si="26"/>
        <v>292.29000000000002</v>
      </c>
      <c r="AJ175" s="57">
        <f t="shared" si="27"/>
        <v>435.69</v>
      </c>
      <c r="AK175" s="7" t="str">
        <f t="shared" si="28"/>
        <v>168</v>
      </c>
    </row>
    <row r="176" spans="1:37" s="40" customFormat="1" x14ac:dyDescent="0.25">
      <c r="A176" s="4" t="s">
        <v>391</v>
      </c>
      <c r="B176" s="41" t="s">
        <v>396</v>
      </c>
      <c r="C176" s="31">
        <v>1101943494</v>
      </c>
      <c r="D176" s="31" t="s">
        <v>33</v>
      </c>
      <c r="E176" s="31">
        <v>59600049</v>
      </c>
      <c r="F176" s="31">
        <v>2</v>
      </c>
      <c r="G176" s="31">
        <v>2900406312</v>
      </c>
      <c r="H176" s="42" t="s">
        <v>536</v>
      </c>
      <c r="I176" s="31">
        <v>30</v>
      </c>
      <c r="J176" s="45">
        <v>520</v>
      </c>
      <c r="K176" s="61">
        <f t="shared" si="29"/>
        <v>43.32</v>
      </c>
      <c r="L176" s="57">
        <f t="shared" si="22"/>
        <v>57.98</v>
      </c>
      <c r="M176" s="57">
        <f t="shared" si="23"/>
        <v>2.6</v>
      </c>
      <c r="N176" s="61">
        <f t="shared" si="24"/>
        <v>2.6</v>
      </c>
      <c r="O176" s="61">
        <f t="shared" si="25"/>
        <v>63.18</v>
      </c>
      <c r="P176" s="45">
        <v>520</v>
      </c>
      <c r="Q176" s="44">
        <f t="shared" si="20"/>
        <v>563.32000000000005</v>
      </c>
      <c r="R176" s="39">
        <f t="shared" si="21"/>
        <v>48.62</v>
      </c>
      <c r="S176" s="61"/>
      <c r="T176" s="61"/>
      <c r="U176" s="61"/>
      <c r="V176" s="61"/>
      <c r="W176" s="61"/>
      <c r="X176" s="59">
        <v>8.3989999999999991</v>
      </c>
      <c r="Y176" s="61"/>
      <c r="Z176" s="61"/>
      <c r="AA176" s="67"/>
      <c r="AB176" s="67"/>
      <c r="AC176" s="61"/>
      <c r="AD176" s="53"/>
      <c r="AE176" s="53"/>
      <c r="AF176" s="53"/>
      <c r="AG176" s="53"/>
      <c r="AH176" s="53"/>
      <c r="AI176" s="57">
        <f t="shared" si="26"/>
        <v>57.018999999999998</v>
      </c>
      <c r="AJ176" s="57">
        <f t="shared" si="27"/>
        <v>506.30100000000004</v>
      </c>
      <c r="AK176" s="5" t="str">
        <f t="shared" si="28"/>
        <v>169</v>
      </c>
    </row>
    <row r="177" spans="1:37" s="40" customFormat="1" x14ac:dyDescent="0.25">
      <c r="A177" s="6" t="s">
        <v>393</v>
      </c>
      <c r="B177" s="41" t="s">
        <v>398</v>
      </c>
      <c r="C177" s="31">
        <v>1102134960</v>
      </c>
      <c r="D177" s="31" t="s">
        <v>33</v>
      </c>
      <c r="E177" s="31">
        <v>59600049</v>
      </c>
      <c r="F177" s="31">
        <v>2</v>
      </c>
      <c r="G177" s="31">
        <v>2900868767</v>
      </c>
      <c r="H177" s="42"/>
      <c r="I177" s="31">
        <v>30</v>
      </c>
      <c r="J177" s="60">
        <v>672</v>
      </c>
      <c r="K177" s="61">
        <f t="shared" si="29"/>
        <v>55.98</v>
      </c>
      <c r="L177" s="57">
        <f t="shared" si="22"/>
        <v>74.930000000000007</v>
      </c>
      <c r="M177" s="57">
        <f t="shared" si="23"/>
        <v>3.36</v>
      </c>
      <c r="N177" s="61">
        <f t="shared" si="24"/>
        <v>3.36</v>
      </c>
      <c r="O177" s="61">
        <f t="shared" si="25"/>
        <v>81.650000000000006</v>
      </c>
      <c r="P177" s="43">
        <v>672</v>
      </c>
      <c r="Q177" s="44">
        <f t="shared" si="20"/>
        <v>727.98</v>
      </c>
      <c r="R177" s="39">
        <f t="shared" si="21"/>
        <v>62.83</v>
      </c>
      <c r="S177" s="61">
        <v>71.290000000000006</v>
      </c>
      <c r="T177" s="61"/>
      <c r="U177" s="61"/>
      <c r="V177" s="61"/>
      <c r="W177" s="61"/>
      <c r="X177" s="59">
        <v>12.559999999999999</v>
      </c>
      <c r="Y177" s="61"/>
      <c r="Z177" s="61"/>
      <c r="AA177" s="67"/>
      <c r="AB177" s="67"/>
      <c r="AC177" s="61"/>
      <c r="AD177" s="53"/>
      <c r="AE177" s="53"/>
      <c r="AF177" s="53"/>
      <c r="AG177" s="53"/>
      <c r="AH177" s="53"/>
      <c r="AI177" s="57">
        <f t="shared" si="26"/>
        <v>146.68</v>
      </c>
      <c r="AJ177" s="57">
        <f t="shared" si="27"/>
        <v>581.29999999999995</v>
      </c>
      <c r="AK177" s="7" t="str">
        <f t="shared" si="28"/>
        <v>170</v>
      </c>
    </row>
    <row r="178" spans="1:37" s="40" customFormat="1" x14ac:dyDescent="0.25">
      <c r="A178" s="6" t="s">
        <v>395</v>
      </c>
      <c r="B178" s="41" t="s">
        <v>400</v>
      </c>
      <c r="C178" s="31">
        <v>1101794897</v>
      </c>
      <c r="D178" s="31" t="s">
        <v>33</v>
      </c>
      <c r="E178" s="31">
        <v>59600049</v>
      </c>
      <c r="F178" s="31">
        <v>2</v>
      </c>
      <c r="G178" s="31">
        <v>2101037835</v>
      </c>
      <c r="H178" s="42" t="s">
        <v>548</v>
      </c>
      <c r="I178" s="31">
        <v>30</v>
      </c>
      <c r="J178" s="60">
        <v>851.19</v>
      </c>
      <c r="K178" s="61">
        <v>0</v>
      </c>
      <c r="L178" s="57">
        <f t="shared" si="22"/>
        <v>94.91</v>
      </c>
      <c r="M178" s="57">
        <f t="shared" si="23"/>
        <v>4.26</v>
      </c>
      <c r="N178" s="61">
        <f t="shared" si="24"/>
        <v>4.26</v>
      </c>
      <c r="O178" s="61">
        <f t="shared" si="25"/>
        <v>103.43</v>
      </c>
      <c r="P178" s="43">
        <v>851.19</v>
      </c>
      <c r="Q178" s="44">
        <f t="shared" si="20"/>
        <v>851.19</v>
      </c>
      <c r="R178" s="39">
        <f t="shared" si="21"/>
        <v>79.59</v>
      </c>
      <c r="S178" s="61"/>
      <c r="T178" s="61"/>
      <c r="U178" s="61"/>
      <c r="V178" s="61"/>
      <c r="W178" s="61"/>
      <c r="X178" s="59">
        <v>49.170999999999992</v>
      </c>
      <c r="Y178" s="61"/>
      <c r="Z178" s="61"/>
      <c r="AA178" s="67"/>
      <c r="AB178" s="67"/>
      <c r="AC178" s="61"/>
      <c r="AD178" s="53"/>
      <c r="AE178" s="53"/>
      <c r="AF178" s="53"/>
      <c r="AG178" s="53"/>
      <c r="AH178" s="53"/>
      <c r="AI178" s="57">
        <f t="shared" si="26"/>
        <v>128.761</v>
      </c>
      <c r="AJ178" s="57">
        <f t="shared" si="27"/>
        <v>722.42900000000009</v>
      </c>
      <c r="AK178" s="5" t="str">
        <f t="shared" si="28"/>
        <v>171</v>
      </c>
    </row>
    <row r="179" spans="1:37" s="40" customFormat="1" x14ac:dyDescent="0.25">
      <c r="A179" s="4" t="s">
        <v>397</v>
      </c>
      <c r="B179" s="41" t="s">
        <v>402</v>
      </c>
      <c r="C179" s="31" t="s">
        <v>403</v>
      </c>
      <c r="D179" s="31" t="s">
        <v>33</v>
      </c>
      <c r="E179" s="31">
        <v>59600049</v>
      </c>
      <c r="F179" s="31">
        <v>2</v>
      </c>
      <c r="G179" s="31">
        <v>2900867551</v>
      </c>
      <c r="H179" s="42"/>
      <c r="I179" s="31">
        <v>30</v>
      </c>
      <c r="J179" s="45">
        <v>755</v>
      </c>
      <c r="K179" s="61">
        <f t="shared" si="29"/>
        <v>62.89</v>
      </c>
      <c r="L179" s="57">
        <f t="shared" si="22"/>
        <v>84.18</v>
      </c>
      <c r="M179" s="57">
        <f t="shared" si="23"/>
        <v>3.78</v>
      </c>
      <c r="N179" s="61">
        <f t="shared" si="24"/>
        <v>3.78</v>
      </c>
      <c r="O179" s="61">
        <f t="shared" si="25"/>
        <v>91.740000000000009</v>
      </c>
      <c r="P179" s="45">
        <v>755</v>
      </c>
      <c r="Q179" s="44">
        <f t="shared" si="20"/>
        <v>817.89</v>
      </c>
      <c r="R179" s="39">
        <f t="shared" si="21"/>
        <v>70.59</v>
      </c>
      <c r="S179" s="61">
        <v>41.04</v>
      </c>
      <c r="T179" s="61"/>
      <c r="U179" s="61"/>
      <c r="V179" s="61"/>
      <c r="W179" s="61">
        <v>528.5</v>
      </c>
      <c r="X179" s="59">
        <v>50.7</v>
      </c>
      <c r="Y179" s="61"/>
      <c r="Z179" s="61"/>
      <c r="AA179" s="67"/>
      <c r="AB179" s="67"/>
      <c r="AC179" s="61"/>
      <c r="AD179" s="53"/>
      <c r="AE179" s="53"/>
      <c r="AF179" s="53"/>
      <c r="AG179" s="53"/>
      <c r="AH179" s="53"/>
      <c r="AI179" s="57">
        <f t="shared" si="26"/>
        <v>690.83</v>
      </c>
      <c r="AJ179" s="57">
        <f t="shared" si="27"/>
        <v>127.05999999999995</v>
      </c>
      <c r="AK179" s="7" t="str">
        <f t="shared" si="28"/>
        <v>172</v>
      </c>
    </row>
    <row r="180" spans="1:37" s="40" customFormat="1" x14ac:dyDescent="0.25">
      <c r="A180" s="6" t="s">
        <v>399</v>
      </c>
      <c r="B180" s="41" t="s">
        <v>405</v>
      </c>
      <c r="C180" s="31" t="s">
        <v>406</v>
      </c>
      <c r="D180" s="31" t="s">
        <v>41</v>
      </c>
      <c r="E180" s="31">
        <v>59700001</v>
      </c>
      <c r="F180" s="31">
        <v>2</v>
      </c>
      <c r="G180" s="31" t="s">
        <v>407</v>
      </c>
      <c r="H180" s="42" t="s">
        <v>454</v>
      </c>
      <c r="I180" s="31">
        <v>30</v>
      </c>
      <c r="J180" s="45">
        <v>504</v>
      </c>
      <c r="K180" s="61">
        <f t="shared" si="29"/>
        <v>41.98</v>
      </c>
      <c r="L180" s="57">
        <f t="shared" si="22"/>
        <v>56.2</v>
      </c>
      <c r="M180" s="57">
        <f t="shared" si="23"/>
        <v>2.52</v>
      </c>
      <c r="N180" s="61">
        <f t="shared" si="24"/>
        <v>2.52</v>
      </c>
      <c r="O180" s="61">
        <f t="shared" si="25"/>
        <v>61.240000000000009</v>
      </c>
      <c r="P180" s="45">
        <v>504</v>
      </c>
      <c r="Q180" s="44">
        <f t="shared" si="20"/>
        <v>545.98</v>
      </c>
      <c r="R180" s="39">
        <f t="shared" si="21"/>
        <v>47.12</v>
      </c>
      <c r="S180" s="61"/>
      <c r="T180" s="61"/>
      <c r="U180" s="61"/>
      <c r="V180" s="61"/>
      <c r="W180" s="61"/>
      <c r="X180" s="59">
        <v>10.879999999999999</v>
      </c>
      <c r="Y180" s="61"/>
      <c r="Z180" s="61"/>
      <c r="AA180" s="67"/>
      <c r="AB180" s="67"/>
      <c r="AC180" s="61"/>
      <c r="AD180" s="53"/>
      <c r="AE180" s="53"/>
      <c r="AF180" s="53"/>
      <c r="AG180" s="53"/>
      <c r="AH180" s="53"/>
      <c r="AI180" s="57">
        <f t="shared" si="26"/>
        <v>58</v>
      </c>
      <c r="AJ180" s="57">
        <f t="shared" si="27"/>
        <v>487.98</v>
      </c>
      <c r="AK180" s="5" t="str">
        <f t="shared" si="28"/>
        <v>173</v>
      </c>
    </row>
    <row r="181" spans="1:37" s="40" customFormat="1" x14ac:dyDescent="0.25">
      <c r="A181" s="6" t="s">
        <v>401</v>
      </c>
      <c r="B181" s="41" t="s">
        <v>409</v>
      </c>
      <c r="C181" s="31" t="s">
        <v>410</v>
      </c>
      <c r="D181" s="31" t="s">
        <v>33</v>
      </c>
      <c r="E181" s="31">
        <v>59600049</v>
      </c>
      <c r="F181" s="31">
        <v>2</v>
      </c>
      <c r="G181" s="31">
        <v>2900677961</v>
      </c>
      <c r="H181" s="42" t="s">
        <v>543</v>
      </c>
      <c r="I181" s="31">
        <v>30</v>
      </c>
      <c r="J181" s="60">
        <v>672</v>
      </c>
      <c r="K181" s="61">
        <f t="shared" si="29"/>
        <v>55.98</v>
      </c>
      <c r="L181" s="57">
        <f t="shared" si="22"/>
        <v>74.930000000000007</v>
      </c>
      <c r="M181" s="57">
        <f t="shared" si="23"/>
        <v>3.36</v>
      </c>
      <c r="N181" s="61">
        <f t="shared" si="24"/>
        <v>3.36</v>
      </c>
      <c r="O181" s="61">
        <f t="shared" si="25"/>
        <v>81.650000000000006</v>
      </c>
      <c r="P181" s="43">
        <v>672</v>
      </c>
      <c r="Q181" s="44">
        <f t="shared" si="20"/>
        <v>727.98</v>
      </c>
      <c r="R181" s="39">
        <f t="shared" si="21"/>
        <v>62.83</v>
      </c>
      <c r="S181" s="61">
        <v>147.33000000000001</v>
      </c>
      <c r="T181" s="61"/>
      <c r="U181" s="61"/>
      <c r="V181" s="61"/>
      <c r="W181" s="61">
        <v>470.4</v>
      </c>
      <c r="X181" s="59">
        <v>12.559999999999999</v>
      </c>
      <c r="Y181" s="61"/>
      <c r="Z181" s="61"/>
      <c r="AA181" s="67"/>
      <c r="AB181" s="67"/>
      <c r="AC181" s="61"/>
      <c r="AD181" s="53"/>
      <c r="AE181" s="53"/>
      <c r="AF181" s="53"/>
      <c r="AG181" s="53"/>
      <c r="AH181" s="53"/>
      <c r="AI181" s="57">
        <f t="shared" si="26"/>
        <v>693.11999999999989</v>
      </c>
      <c r="AJ181" s="57">
        <f t="shared" si="27"/>
        <v>34.860000000000127</v>
      </c>
      <c r="AK181" s="7" t="str">
        <f t="shared" si="28"/>
        <v>174</v>
      </c>
    </row>
    <row r="182" spans="1:37" s="40" customFormat="1" x14ac:dyDescent="0.25">
      <c r="A182" s="4" t="s">
        <v>404</v>
      </c>
      <c r="B182" s="41" t="s">
        <v>562</v>
      </c>
      <c r="C182" s="31">
        <v>1102645759</v>
      </c>
      <c r="D182" s="31" t="s">
        <v>33</v>
      </c>
      <c r="E182" s="31">
        <v>59600049</v>
      </c>
      <c r="F182" s="31">
        <v>2</v>
      </c>
      <c r="G182" s="31">
        <v>2900199636</v>
      </c>
      <c r="H182" s="42"/>
      <c r="I182" s="31">
        <v>30</v>
      </c>
      <c r="J182" s="45">
        <v>571.07000000000005</v>
      </c>
      <c r="K182" s="61">
        <f t="shared" si="29"/>
        <v>47.57</v>
      </c>
      <c r="L182" s="57">
        <f t="shared" si="22"/>
        <v>63.67</v>
      </c>
      <c r="M182" s="57">
        <f t="shared" si="23"/>
        <v>2.86</v>
      </c>
      <c r="N182" s="61">
        <f t="shared" si="24"/>
        <v>2.86</v>
      </c>
      <c r="O182" s="61">
        <f t="shared" si="25"/>
        <v>69.39</v>
      </c>
      <c r="P182" s="45">
        <v>571.07000000000005</v>
      </c>
      <c r="Q182" s="44">
        <f t="shared" si="20"/>
        <v>618.6400000000001</v>
      </c>
      <c r="R182" s="39">
        <f t="shared" si="21"/>
        <v>53.4</v>
      </c>
      <c r="S182" s="61">
        <v>33.549999999999997</v>
      </c>
      <c r="T182" s="61">
        <v>194.88</v>
      </c>
      <c r="U182" s="61"/>
      <c r="V182" s="61"/>
      <c r="W182" s="61"/>
      <c r="X182" s="59">
        <v>181.87199999999999</v>
      </c>
      <c r="Y182" s="61"/>
      <c r="Z182" s="61"/>
      <c r="AA182" s="67"/>
      <c r="AB182" s="67"/>
      <c r="AC182" s="61">
        <v>19.47</v>
      </c>
      <c r="AD182" s="53"/>
      <c r="AE182" s="53"/>
      <c r="AF182" s="53"/>
      <c r="AG182" s="53"/>
      <c r="AH182" s="53"/>
      <c r="AI182" s="57">
        <f t="shared" si="26"/>
        <v>483.17200000000003</v>
      </c>
      <c r="AJ182" s="57">
        <f t="shared" si="27"/>
        <v>135.46800000000007</v>
      </c>
      <c r="AK182" s="5" t="str">
        <f t="shared" si="28"/>
        <v>175</v>
      </c>
    </row>
    <row r="183" spans="1:37" s="40" customFormat="1" x14ac:dyDescent="0.25">
      <c r="A183" s="6" t="s">
        <v>408</v>
      </c>
      <c r="B183" s="41" t="s">
        <v>563</v>
      </c>
      <c r="C183" s="31">
        <v>1102640370</v>
      </c>
      <c r="D183" s="31" t="s">
        <v>33</v>
      </c>
      <c r="E183" s="31">
        <v>59600049</v>
      </c>
      <c r="F183" s="31">
        <v>2</v>
      </c>
      <c r="G183" s="31">
        <v>2900573336</v>
      </c>
      <c r="H183" s="42" t="s">
        <v>536</v>
      </c>
      <c r="I183" s="31">
        <v>30</v>
      </c>
      <c r="J183" s="45">
        <v>520</v>
      </c>
      <c r="K183" s="61">
        <f t="shared" si="29"/>
        <v>43.32</v>
      </c>
      <c r="L183" s="57">
        <f t="shared" si="22"/>
        <v>57.98</v>
      </c>
      <c r="M183" s="57">
        <f t="shared" si="23"/>
        <v>2.6</v>
      </c>
      <c r="N183" s="61">
        <f t="shared" si="24"/>
        <v>2.6</v>
      </c>
      <c r="O183" s="61">
        <f t="shared" si="25"/>
        <v>63.18</v>
      </c>
      <c r="P183" s="45">
        <v>520</v>
      </c>
      <c r="Q183" s="44">
        <f t="shared" si="20"/>
        <v>563.32000000000005</v>
      </c>
      <c r="R183" s="39">
        <f t="shared" si="21"/>
        <v>48.62</v>
      </c>
      <c r="S183" s="61">
        <v>31.91</v>
      </c>
      <c r="T183" s="61"/>
      <c r="U183" s="61"/>
      <c r="V183" s="61"/>
      <c r="W183" s="61"/>
      <c r="X183" s="59">
        <v>36.558999999999997</v>
      </c>
      <c r="Y183" s="61">
        <v>91</v>
      </c>
      <c r="Z183" s="61"/>
      <c r="AA183" s="67"/>
      <c r="AB183" s="67"/>
      <c r="AC183" s="61"/>
      <c r="AD183" s="53"/>
      <c r="AE183" s="53"/>
      <c r="AF183" s="53"/>
      <c r="AG183" s="53"/>
      <c r="AH183" s="53"/>
      <c r="AI183" s="57">
        <f t="shared" si="26"/>
        <v>208.089</v>
      </c>
      <c r="AJ183" s="57">
        <f t="shared" si="27"/>
        <v>355.23100000000005</v>
      </c>
      <c r="AK183" s="7" t="str">
        <f t="shared" si="28"/>
        <v>176</v>
      </c>
    </row>
    <row r="184" spans="1:37" s="40" customFormat="1" x14ac:dyDescent="0.25">
      <c r="A184" s="6" t="s">
        <v>411</v>
      </c>
      <c r="B184" s="41" t="s">
        <v>414</v>
      </c>
      <c r="C184" s="31" t="s">
        <v>415</v>
      </c>
      <c r="D184" s="31" t="s">
        <v>41</v>
      </c>
      <c r="E184" s="31">
        <v>59700001</v>
      </c>
      <c r="F184" s="31">
        <v>2</v>
      </c>
      <c r="G184" s="31" t="s">
        <v>416</v>
      </c>
      <c r="H184" s="42" t="s">
        <v>536</v>
      </c>
      <c r="I184" s="31">
        <v>30</v>
      </c>
      <c r="J184" s="45">
        <v>520</v>
      </c>
      <c r="K184" s="61">
        <f t="shared" si="29"/>
        <v>43.32</v>
      </c>
      <c r="L184" s="57">
        <f t="shared" si="22"/>
        <v>57.98</v>
      </c>
      <c r="M184" s="57">
        <f t="shared" si="23"/>
        <v>2.6</v>
      </c>
      <c r="N184" s="61">
        <f t="shared" si="24"/>
        <v>2.6</v>
      </c>
      <c r="O184" s="61">
        <f t="shared" si="25"/>
        <v>63.18</v>
      </c>
      <c r="P184" s="45">
        <v>520</v>
      </c>
      <c r="Q184" s="44">
        <f t="shared" si="20"/>
        <v>563.32000000000005</v>
      </c>
      <c r="R184" s="39">
        <f t="shared" si="21"/>
        <v>48.62</v>
      </c>
      <c r="S184" s="61"/>
      <c r="T184" s="61"/>
      <c r="U184" s="61"/>
      <c r="V184" s="61"/>
      <c r="W184" s="61">
        <v>364</v>
      </c>
      <c r="X184" s="59">
        <v>8.3989999999999991</v>
      </c>
      <c r="Y184" s="61"/>
      <c r="Z184" s="61"/>
      <c r="AA184" s="67"/>
      <c r="AB184" s="67"/>
      <c r="AC184" s="61"/>
      <c r="AD184" s="53"/>
      <c r="AE184" s="53"/>
      <c r="AF184" s="53"/>
      <c r="AG184" s="53"/>
      <c r="AH184" s="53"/>
      <c r="AI184" s="57">
        <f t="shared" si="26"/>
        <v>421.01900000000001</v>
      </c>
      <c r="AJ184" s="57">
        <f t="shared" si="27"/>
        <v>142.30100000000004</v>
      </c>
      <c r="AK184" s="5" t="str">
        <f t="shared" si="28"/>
        <v>177</v>
      </c>
    </row>
    <row r="185" spans="1:37" s="40" customFormat="1" x14ac:dyDescent="0.25">
      <c r="A185" s="4" t="s">
        <v>412</v>
      </c>
      <c r="B185" s="41" t="s">
        <v>418</v>
      </c>
      <c r="C185" s="31">
        <v>1102865613</v>
      </c>
      <c r="D185" s="31" t="s">
        <v>33</v>
      </c>
      <c r="E185" s="31">
        <v>59600049</v>
      </c>
      <c r="F185" s="31">
        <v>2</v>
      </c>
      <c r="G185" s="31">
        <v>2900799851</v>
      </c>
      <c r="H185" s="42"/>
      <c r="I185" s="31">
        <v>30</v>
      </c>
      <c r="J185" s="45">
        <v>755</v>
      </c>
      <c r="K185" s="61">
        <f t="shared" si="29"/>
        <v>62.89</v>
      </c>
      <c r="L185" s="57">
        <f t="shared" si="22"/>
        <v>84.18</v>
      </c>
      <c r="M185" s="57">
        <f t="shared" si="23"/>
        <v>3.78</v>
      </c>
      <c r="N185" s="61">
        <f t="shared" si="24"/>
        <v>3.78</v>
      </c>
      <c r="O185" s="61">
        <f t="shared" si="25"/>
        <v>91.740000000000009</v>
      </c>
      <c r="P185" s="45">
        <v>755</v>
      </c>
      <c r="Q185" s="44">
        <f t="shared" si="20"/>
        <v>817.89</v>
      </c>
      <c r="R185" s="39">
        <f t="shared" si="21"/>
        <v>70.59</v>
      </c>
      <c r="S185" s="61"/>
      <c r="T185" s="61"/>
      <c r="U185" s="61"/>
      <c r="V185" s="61"/>
      <c r="W185" s="61"/>
      <c r="X185" s="59">
        <v>0</v>
      </c>
      <c r="Y185" s="61"/>
      <c r="Z185" s="61"/>
      <c r="AA185" s="67"/>
      <c r="AB185" s="67"/>
      <c r="AC185" s="61"/>
      <c r="AD185" s="53"/>
      <c r="AE185" s="53"/>
      <c r="AF185" s="53"/>
      <c r="AG185" s="53"/>
      <c r="AH185" s="53"/>
      <c r="AI185" s="57">
        <f t="shared" si="26"/>
        <v>70.59</v>
      </c>
      <c r="AJ185" s="57">
        <f t="shared" si="27"/>
        <v>747.3</v>
      </c>
      <c r="AK185" s="7" t="str">
        <f t="shared" si="28"/>
        <v>178</v>
      </c>
    </row>
    <row r="186" spans="1:37" s="40" customFormat="1" x14ac:dyDescent="0.25">
      <c r="A186" s="6" t="s">
        <v>413</v>
      </c>
      <c r="B186" s="41" t="s">
        <v>420</v>
      </c>
      <c r="C186" s="31">
        <v>1102440060</v>
      </c>
      <c r="D186" s="31" t="s">
        <v>33</v>
      </c>
      <c r="E186" s="31">
        <v>59600049</v>
      </c>
      <c r="F186" s="31">
        <v>2</v>
      </c>
      <c r="G186" s="31">
        <v>2900683163</v>
      </c>
      <c r="H186" s="42"/>
      <c r="I186" s="31">
        <v>30</v>
      </c>
      <c r="J186" s="45">
        <v>504</v>
      </c>
      <c r="K186" s="61">
        <v>0</v>
      </c>
      <c r="L186" s="57">
        <f t="shared" si="22"/>
        <v>56.2</v>
      </c>
      <c r="M186" s="57">
        <f t="shared" si="23"/>
        <v>2.52</v>
      </c>
      <c r="N186" s="61">
        <f t="shared" si="24"/>
        <v>2.52</v>
      </c>
      <c r="O186" s="61">
        <f t="shared" si="25"/>
        <v>61.240000000000009</v>
      </c>
      <c r="P186" s="45">
        <v>504</v>
      </c>
      <c r="Q186" s="44">
        <f t="shared" si="20"/>
        <v>504</v>
      </c>
      <c r="R186" s="39">
        <f t="shared" si="21"/>
        <v>47.12</v>
      </c>
      <c r="S186" s="61">
        <v>33.729999999999997</v>
      </c>
      <c r="T186" s="61"/>
      <c r="U186" s="61"/>
      <c r="V186" s="61"/>
      <c r="W186" s="61"/>
      <c r="X186" s="59">
        <v>42.08</v>
      </c>
      <c r="Y186" s="61">
        <v>215</v>
      </c>
      <c r="Z186" s="61"/>
      <c r="AA186" s="67"/>
      <c r="AB186" s="67"/>
      <c r="AC186" s="61"/>
      <c r="AD186" s="53"/>
      <c r="AE186" s="53"/>
      <c r="AF186" s="53"/>
      <c r="AG186" s="53"/>
      <c r="AH186" s="53"/>
      <c r="AI186" s="57">
        <f t="shared" si="26"/>
        <v>337.93</v>
      </c>
      <c r="AJ186" s="57">
        <f t="shared" si="27"/>
        <v>166.07</v>
      </c>
      <c r="AK186" s="5" t="str">
        <f t="shared" si="28"/>
        <v>179</v>
      </c>
    </row>
    <row r="187" spans="1:37" s="40" customFormat="1" x14ac:dyDescent="0.25">
      <c r="A187" s="6" t="s">
        <v>417</v>
      </c>
      <c r="B187" s="41" t="s">
        <v>422</v>
      </c>
      <c r="C187" s="31">
        <v>1104435555</v>
      </c>
      <c r="D187" s="31" t="s">
        <v>33</v>
      </c>
      <c r="E187" s="31">
        <v>59600049</v>
      </c>
      <c r="F187" s="31">
        <v>2</v>
      </c>
      <c r="G187" s="31">
        <v>2900524307</v>
      </c>
      <c r="H187" s="42"/>
      <c r="I187" s="31">
        <v>30</v>
      </c>
      <c r="J187" s="45">
        <v>504</v>
      </c>
      <c r="K187" s="61">
        <v>0</v>
      </c>
      <c r="L187" s="57">
        <f t="shared" si="22"/>
        <v>56.2</v>
      </c>
      <c r="M187" s="57">
        <f t="shared" si="23"/>
        <v>2.52</v>
      </c>
      <c r="N187" s="61">
        <f t="shared" si="24"/>
        <v>2.52</v>
      </c>
      <c r="O187" s="61">
        <f t="shared" si="25"/>
        <v>61.240000000000009</v>
      </c>
      <c r="P187" s="45">
        <v>504</v>
      </c>
      <c r="Q187" s="44">
        <f t="shared" si="20"/>
        <v>504</v>
      </c>
      <c r="R187" s="39">
        <f t="shared" si="21"/>
        <v>47.12</v>
      </c>
      <c r="S187" s="61">
        <v>126.13</v>
      </c>
      <c r="T187" s="61"/>
      <c r="U187" s="61"/>
      <c r="V187" s="61"/>
      <c r="W187" s="61">
        <v>200</v>
      </c>
      <c r="X187" s="59">
        <v>92.36</v>
      </c>
      <c r="Y187" s="61"/>
      <c r="Z187" s="61"/>
      <c r="AA187" s="67">
        <v>11</v>
      </c>
      <c r="AB187" s="67"/>
      <c r="AC187" s="61"/>
      <c r="AD187" s="53">
        <v>18.899999999999999</v>
      </c>
      <c r="AE187" s="53"/>
      <c r="AF187" s="53"/>
      <c r="AG187" s="53"/>
      <c r="AH187" s="53"/>
      <c r="AI187" s="57">
        <f t="shared" si="26"/>
        <v>495.51</v>
      </c>
      <c r="AJ187" s="57">
        <f t="shared" si="27"/>
        <v>8.4900000000000091</v>
      </c>
      <c r="AK187" s="7" t="str">
        <f t="shared" si="28"/>
        <v>180</v>
      </c>
    </row>
    <row r="188" spans="1:37" s="40" customFormat="1" x14ac:dyDescent="0.25">
      <c r="A188" s="4" t="s">
        <v>419</v>
      </c>
      <c r="B188" s="41" t="s">
        <v>424</v>
      </c>
      <c r="C188" s="31">
        <v>1102402110</v>
      </c>
      <c r="D188" s="31" t="s">
        <v>33</v>
      </c>
      <c r="E188" s="31">
        <v>59600049</v>
      </c>
      <c r="F188" s="31">
        <v>2</v>
      </c>
      <c r="G188" s="31">
        <v>2900017775</v>
      </c>
      <c r="H188" s="42" t="s">
        <v>531</v>
      </c>
      <c r="I188" s="31">
        <v>30</v>
      </c>
      <c r="J188" s="45">
        <v>554</v>
      </c>
      <c r="K188" s="61">
        <f t="shared" si="29"/>
        <v>46.15</v>
      </c>
      <c r="L188" s="57">
        <f t="shared" si="22"/>
        <v>61.77</v>
      </c>
      <c r="M188" s="57">
        <f t="shared" si="23"/>
        <v>2.77</v>
      </c>
      <c r="N188" s="61">
        <f t="shared" si="24"/>
        <v>2.77</v>
      </c>
      <c r="O188" s="61">
        <f t="shared" si="25"/>
        <v>67.31</v>
      </c>
      <c r="P188" s="45">
        <v>554</v>
      </c>
      <c r="Q188" s="44">
        <f t="shared" si="20"/>
        <v>600.15</v>
      </c>
      <c r="R188" s="39">
        <f t="shared" si="21"/>
        <v>51.8</v>
      </c>
      <c r="S188" s="61"/>
      <c r="T188" s="61"/>
      <c r="U188" s="61"/>
      <c r="V188" s="61"/>
      <c r="W188" s="61"/>
      <c r="X188" s="59">
        <v>9.2409999999999997</v>
      </c>
      <c r="Y188" s="61"/>
      <c r="Z188" s="61"/>
      <c r="AA188" s="67"/>
      <c r="AB188" s="67">
        <v>200</v>
      </c>
      <c r="AC188" s="61"/>
      <c r="AD188" s="53"/>
      <c r="AE188" s="53"/>
      <c r="AF188" s="53"/>
      <c r="AG188" s="53"/>
      <c r="AH188" s="53"/>
      <c r="AI188" s="57">
        <f t="shared" si="26"/>
        <v>261.041</v>
      </c>
      <c r="AJ188" s="57">
        <f t="shared" si="27"/>
        <v>339.10899999999998</v>
      </c>
      <c r="AK188" s="5" t="str">
        <f t="shared" si="28"/>
        <v>181</v>
      </c>
    </row>
    <row r="189" spans="1:37" s="40" customFormat="1" x14ac:dyDescent="0.25">
      <c r="A189" s="6" t="s">
        <v>421</v>
      </c>
      <c r="B189" s="41" t="s">
        <v>426</v>
      </c>
      <c r="C189" s="31" t="s">
        <v>427</v>
      </c>
      <c r="D189" s="31" t="s">
        <v>33</v>
      </c>
      <c r="E189" s="31">
        <v>59600049</v>
      </c>
      <c r="F189" s="31">
        <v>2</v>
      </c>
      <c r="G189" s="31">
        <v>2900418302</v>
      </c>
      <c r="H189" s="42" t="s">
        <v>540</v>
      </c>
      <c r="I189" s="31">
        <v>30</v>
      </c>
      <c r="J189" s="45">
        <v>504</v>
      </c>
      <c r="K189" s="61">
        <f t="shared" si="29"/>
        <v>41.98</v>
      </c>
      <c r="L189" s="57">
        <f t="shared" si="22"/>
        <v>56.2</v>
      </c>
      <c r="M189" s="57">
        <f t="shared" si="23"/>
        <v>2.52</v>
      </c>
      <c r="N189" s="61">
        <f t="shared" si="24"/>
        <v>2.52</v>
      </c>
      <c r="O189" s="61">
        <f t="shared" si="25"/>
        <v>61.240000000000009</v>
      </c>
      <c r="P189" s="45">
        <v>504</v>
      </c>
      <c r="Q189" s="44">
        <f t="shared" si="20"/>
        <v>545.98</v>
      </c>
      <c r="R189" s="39">
        <f t="shared" si="21"/>
        <v>47.12</v>
      </c>
      <c r="S189" s="61"/>
      <c r="T189" s="61"/>
      <c r="U189" s="61"/>
      <c r="V189" s="61"/>
      <c r="W189" s="61"/>
      <c r="X189" s="59">
        <v>8.8640000000000008</v>
      </c>
      <c r="Y189" s="61"/>
      <c r="Z189" s="61"/>
      <c r="AA189" s="67"/>
      <c r="AB189" s="67"/>
      <c r="AC189" s="61"/>
      <c r="AD189" s="53"/>
      <c r="AE189" s="53"/>
      <c r="AF189" s="53"/>
      <c r="AG189" s="53"/>
      <c r="AH189" s="53"/>
      <c r="AI189" s="57">
        <f t="shared" si="26"/>
        <v>55.983999999999995</v>
      </c>
      <c r="AJ189" s="57">
        <f t="shared" si="27"/>
        <v>489.99600000000004</v>
      </c>
      <c r="AK189" s="7" t="str">
        <f t="shared" si="28"/>
        <v>182</v>
      </c>
    </row>
    <row r="190" spans="1:37" s="40" customFormat="1" x14ac:dyDescent="0.25">
      <c r="A190" s="6" t="s">
        <v>423</v>
      </c>
      <c r="B190" s="41" t="s">
        <v>429</v>
      </c>
      <c r="C190" s="31">
        <v>1100309044</v>
      </c>
      <c r="D190" s="31" t="s">
        <v>33</v>
      </c>
      <c r="E190" s="31">
        <v>59600049</v>
      </c>
      <c r="F190" s="31">
        <v>2</v>
      </c>
      <c r="G190" s="31">
        <v>2101038355</v>
      </c>
      <c r="H190" s="42"/>
      <c r="I190" s="31">
        <v>30</v>
      </c>
      <c r="J190" s="45">
        <v>504</v>
      </c>
      <c r="K190" s="61">
        <v>0</v>
      </c>
      <c r="L190" s="57">
        <f t="shared" si="22"/>
        <v>56.2</v>
      </c>
      <c r="M190" s="57">
        <f t="shared" si="23"/>
        <v>2.52</v>
      </c>
      <c r="N190" s="61">
        <f t="shared" si="24"/>
        <v>2.52</v>
      </c>
      <c r="O190" s="61">
        <f t="shared" si="25"/>
        <v>61.240000000000009</v>
      </c>
      <c r="P190" s="45">
        <v>504</v>
      </c>
      <c r="Q190" s="44">
        <f>+K190+P190</f>
        <v>504</v>
      </c>
      <c r="R190" s="39">
        <f t="shared" si="21"/>
        <v>47.12</v>
      </c>
      <c r="S190" s="61"/>
      <c r="T190" s="61"/>
      <c r="U190" s="61"/>
      <c r="V190" s="61"/>
      <c r="W190" s="61">
        <v>352.8</v>
      </c>
      <c r="X190" s="59">
        <v>8.2800000000000011</v>
      </c>
      <c r="Y190" s="61"/>
      <c r="Z190" s="61"/>
      <c r="AA190" s="67"/>
      <c r="AB190" s="67"/>
      <c r="AC190" s="61"/>
      <c r="AD190" s="53"/>
      <c r="AE190" s="53"/>
      <c r="AF190" s="53"/>
      <c r="AG190" s="53"/>
      <c r="AH190" s="53"/>
      <c r="AI190" s="57">
        <f t="shared" si="26"/>
        <v>408.20000000000005</v>
      </c>
      <c r="AJ190" s="57">
        <f t="shared" si="27"/>
        <v>95.799999999999955</v>
      </c>
      <c r="AK190" s="5" t="str">
        <f t="shared" si="28"/>
        <v>183</v>
      </c>
    </row>
    <row r="191" spans="1:37" s="40" customFormat="1" x14ac:dyDescent="0.25">
      <c r="A191" s="4" t="s">
        <v>425</v>
      </c>
      <c r="B191" s="41" t="s">
        <v>431</v>
      </c>
      <c r="C191" s="31">
        <v>1102813241</v>
      </c>
      <c r="D191" s="31" t="s">
        <v>33</v>
      </c>
      <c r="E191" s="31">
        <v>59600049</v>
      </c>
      <c r="F191" s="31">
        <v>2</v>
      </c>
      <c r="G191" s="31">
        <v>2900401121</v>
      </c>
      <c r="H191" s="42"/>
      <c r="I191" s="31">
        <v>30</v>
      </c>
      <c r="J191" s="45">
        <v>520</v>
      </c>
      <c r="K191" s="61">
        <f t="shared" si="29"/>
        <v>43.32</v>
      </c>
      <c r="L191" s="57">
        <f t="shared" si="22"/>
        <v>57.98</v>
      </c>
      <c r="M191" s="57">
        <f t="shared" si="23"/>
        <v>2.6</v>
      </c>
      <c r="N191" s="61">
        <f t="shared" si="24"/>
        <v>2.6</v>
      </c>
      <c r="O191" s="61">
        <f t="shared" si="25"/>
        <v>63.18</v>
      </c>
      <c r="P191" s="45">
        <v>520</v>
      </c>
      <c r="Q191" s="44">
        <f t="shared" si="20"/>
        <v>563.32000000000005</v>
      </c>
      <c r="R191" s="39">
        <f t="shared" si="21"/>
        <v>48.62</v>
      </c>
      <c r="S191" s="61">
        <v>61.54</v>
      </c>
      <c r="T191" s="61"/>
      <c r="U191" s="61"/>
      <c r="V191" s="61"/>
      <c r="W191" s="61">
        <v>260</v>
      </c>
      <c r="X191" s="59">
        <v>100</v>
      </c>
      <c r="Y191" s="61">
        <v>50</v>
      </c>
      <c r="Z191" s="61"/>
      <c r="AA191" s="67"/>
      <c r="AB191" s="67"/>
      <c r="AC191" s="61"/>
      <c r="AD191" s="53"/>
      <c r="AE191" s="53"/>
      <c r="AF191" s="53"/>
      <c r="AG191" s="53"/>
      <c r="AH191" s="53"/>
      <c r="AI191" s="57">
        <f t="shared" si="26"/>
        <v>520.16</v>
      </c>
      <c r="AJ191" s="57">
        <f t="shared" si="27"/>
        <v>43.160000000000082</v>
      </c>
      <c r="AK191" s="7" t="str">
        <f t="shared" si="28"/>
        <v>184</v>
      </c>
    </row>
    <row r="192" spans="1:37" s="40" customFormat="1" x14ac:dyDescent="0.25">
      <c r="A192" s="6" t="s">
        <v>428</v>
      </c>
      <c r="B192" s="41" t="s">
        <v>524</v>
      </c>
      <c r="C192" s="46" t="s">
        <v>433</v>
      </c>
      <c r="D192" s="31" t="s">
        <v>33</v>
      </c>
      <c r="E192" s="31">
        <v>59600049</v>
      </c>
      <c r="F192" s="31">
        <v>2</v>
      </c>
      <c r="G192" s="31">
        <v>2901118902</v>
      </c>
      <c r="H192" s="42" t="s">
        <v>538</v>
      </c>
      <c r="I192" s="31" t="s">
        <v>44</v>
      </c>
      <c r="J192" s="60">
        <v>672</v>
      </c>
      <c r="K192" s="61">
        <f t="shared" si="29"/>
        <v>55.98</v>
      </c>
      <c r="L192" s="57">
        <f t="shared" si="22"/>
        <v>74.930000000000007</v>
      </c>
      <c r="M192" s="57">
        <f t="shared" si="23"/>
        <v>3.36</v>
      </c>
      <c r="N192" s="61">
        <f t="shared" si="24"/>
        <v>3.36</v>
      </c>
      <c r="O192" s="61">
        <f t="shared" si="25"/>
        <v>81.650000000000006</v>
      </c>
      <c r="P192" s="43">
        <v>672</v>
      </c>
      <c r="Q192" s="44">
        <f t="shared" si="20"/>
        <v>727.98</v>
      </c>
      <c r="R192" s="39">
        <f t="shared" si="21"/>
        <v>62.83</v>
      </c>
      <c r="S192" s="61">
        <v>18.96</v>
      </c>
      <c r="T192" s="61"/>
      <c r="U192" s="61"/>
      <c r="V192" s="61"/>
      <c r="W192" s="61">
        <v>470.4</v>
      </c>
      <c r="X192" s="59">
        <v>112.56</v>
      </c>
      <c r="Y192" s="61"/>
      <c r="Z192" s="61"/>
      <c r="AA192" s="67"/>
      <c r="AB192" s="67"/>
      <c r="AC192" s="61"/>
      <c r="AD192" s="53"/>
      <c r="AE192" s="53"/>
      <c r="AF192" s="53"/>
      <c r="AG192" s="53"/>
      <c r="AH192" s="53"/>
      <c r="AI192" s="57">
        <f t="shared" si="26"/>
        <v>664.75</v>
      </c>
      <c r="AJ192" s="57">
        <f t="shared" si="27"/>
        <v>63.230000000000018</v>
      </c>
      <c r="AK192" s="5" t="str">
        <f t="shared" si="28"/>
        <v>185</v>
      </c>
    </row>
    <row r="193" spans="1:37" s="40" customFormat="1" x14ac:dyDescent="0.25">
      <c r="A193" s="6" t="s">
        <v>430</v>
      </c>
      <c r="B193" s="41" t="s">
        <v>435</v>
      </c>
      <c r="C193" s="31">
        <v>1100093853</v>
      </c>
      <c r="D193" s="31" t="s">
        <v>33</v>
      </c>
      <c r="E193" s="31">
        <v>59600049</v>
      </c>
      <c r="F193" s="31">
        <v>2</v>
      </c>
      <c r="G193" s="31">
        <v>2900556034</v>
      </c>
      <c r="H193" s="42"/>
      <c r="I193" s="31">
        <v>30</v>
      </c>
      <c r="J193" s="45">
        <v>537</v>
      </c>
      <c r="K193" s="61">
        <f t="shared" si="29"/>
        <v>44.73</v>
      </c>
      <c r="L193" s="57">
        <f t="shared" si="22"/>
        <v>59.88</v>
      </c>
      <c r="M193" s="57">
        <f t="shared" si="23"/>
        <v>2.69</v>
      </c>
      <c r="N193" s="61">
        <f t="shared" si="24"/>
        <v>2.69</v>
      </c>
      <c r="O193" s="61">
        <f t="shared" si="25"/>
        <v>65.260000000000005</v>
      </c>
      <c r="P193" s="45">
        <v>537</v>
      </c>
      <c r="Q193" s="44">
        <f t="shared" si="20"/>
        <v>581.73</v>
      </c>
      <c r="R193" s="39">
        <f t="shared" si="21"/>
        <v>50.21</v>
      </c>
      <c r="S193" s="61">
        <v>41.27</v>
      </c>
      <c r="T193" s="61"/>
      <c r="U193" s="61"/>
      <c r="V193" s="61"/>
      <c r="W193" s="61">
        <v>375.9</v>
      </c>
      <c r="X193" s="59">
        <v>60</v>
      </c>
      <c r="Y193" s="61"/>
      <c r="Z193" s="61"/>
      <c r="AA193" s="67"/>
      <c r="AB193" s="67"/>
      <c r="AC193" s="61"/>
      <c r="AD193" s="53"/>
      <c r="AE193" s="53"/>
      <c r="AF193" s="53"/>
      <c r="AG193" s="53"/>
      <c r="AH193" s="53"/>
      <c r="AI193" s="57">
        <f t="shared" si="26"/>
        <v>527.38</v>
      </c>
      <c r="AJ193" s="57">
        <f t="shared" si="27"/>
        <v>54.350000000000023</v>
      </c>
      <c r="AK193" s="7" t="str">
        <f t="shared" si="28"/>
        <v>186</v>
      </c>
    </row>
    <row r="194" spans="1:37" s="40" customFormat="1" x14ac:dyDescent="0.25">
      <c r="A194" s="4" t="s">
        <v>432</v>
      </c>
      <c r="B194" s="41" t="s">
        <v>437</v>
      </c>
      <c r="C194" s="31" t="s">
        <v>438</v>
      </c>
      <c r="D194" s="31" t="s">
        <v>33</v>
      </c>
      <c r="E194" s="31">
        <v>59600049</v>
      </c>
      <c r="F194" s="31">
        <v>2</v>
      </c>
      <c r="G194" s="31">
        <v>2900784582</v>
      </c>
      <c r="H194" s="42" t="s">
        <v>529</v>
      </c>
      <c r="I194" s="31">
        <v>30</v>
      </c>
      <c r="J194" s="45">
        <v>504</v>
      </c>
      <c r="K194" s="61">
        <v>0</v>
      </c>
      <c r="L194" s="57">
        <f t="shared" si="22"/>
        <v>56.2</v>
      </c>
      <c r="M194" s="57">
        <f t="shared" si="23"/>
        <v>2.52</v>
      </c>
      <c r="N194" s="61">
        <f t="shared" si="24"/>
        <v>2.52</v>
      </c>
      <c r="O194" s="61">
        <f t="shared" si="25"/>
        <v>61.240000000000009</v>
      </c>
      <c r="P194" s="45">
        <v>504</v>
      </c>
      <c r="Q194" s="44">
        <f t="shared" si="20"/>
        <v>504</v>
      </c>
      <c r="R194" s="39">
        <f t="shared" si="21"/>
        <v>47.12</v>
      </c>
      <c r="S194" s="61">
        <v>30.19</v>
      </c>
      <c r="T194" s="61"/>
      <c r="U194" s="61"/>
      <c r="V194" s="61"/>
      <c r="W194" s="61">
        <v>84</v>
      </c>
      <c r="X194" s="59">
        <v>10.879999999999999</v>
      </c>
      <c r="Y194" s="61"/>
      <c r="Z194" s="61"/>
      <c r="AA194" s="67"/>
      <c r="AB194" s="67"/>
      <c r="AC194" s="61"/>
      <c r="AD194" s="53"/>
      <c r="AE194" s="53"/>
      <c r="AF194" s="53"/>
      <c r="AG194" s="53"/>
      <c r="AH194" s="53"/>
      <c r="AI194" s="57">
        <f t="shared" si="26"/>
        <v>172.19</v>
      </c>
      <c r="AJ194" s="57">
        <f t="shared" si="27"/>
        <v>331.81</v>
      </c>
      <c r="AK194" s="5" t="str">
        <f t="shared" si="28"/>
        <v>187</v>
      </c>
    </row>
    <row r="195" spans="1:37" s="40" customFormat="1" x14ac:dyDescent="0.25">
      <c r="A195" s="6" t="s">
        <v>434</v>
      </c>
      <c r="B195" s="41" t="s">
        <v>440</v>
      </c>
      <c r="C195" s="31" t="s">
        <v>441</v>
      </c>
      <c r="D195" s="31" t="s">
        <v>33</v>
      </c>
      <c r="E195" s="31">
        <v>59600049</v>
      </c>
      <c r="F195" s="31">
        <v>2</v>
      </c>
      <c r="G195" s="31">
        <v>2900852229</v>
      </c>
      <c r="H195" s="42" t="s">
        <v>539</v>
      </c>
      <c r="I195" s="47">
        <v>30</v>
      </c>
      <c r="J195" s="45">
        <v>554</v>
      </c>
      <c r="K195" s="61">
        <f t="shared" si="29"/>
        <v>46.15</v>
      </c>
      <c r="L195" s="57">
        <f t="shared" si="22"/>
        <v>61.77</v>
      </c>
      <c r="M195" s="57">
        <f t="shared" si="23"/>
        <v>2.77</v>
      </c>
      <c r="N195" s="61">
        <f t="shared" si="24"/>
        <v>2.77</v>
      </c>
      <c r="O195" s="61">
        <f t="shared" si="25"/>
        <v>67.31</v>
      </c>
      <c r="P195" s="45">
        <v>554</v>
      </c>
      <c r="Q195" s="44">
        <f t="shared" si="20"/>
        <v>600.15</v>
      </c>
      <c r="R195" s="39">
        <f t="shared" si="21"/>
        <v>51.8</v>
      </c>
      <c r="S195" s="61"/>
      <c r="T195" s="61"/>
      <c r="U195" s="61"/>
      <c r="V195" s="61"/>
      <c r="W195" s="61"/>
      <c r="X195" s="59">
        <v>11.381</v>
      </c>
      <c r="Y195" s="61"/>
      <c r="Z195" s="61"/>
      <c r="AA195" s="67"/>
      <c r="AB195" s="67"/>
      <c r="AC195" s="61"/>
      <c r="AD195" s="53"/>
      <c r="AE195" s="53"/>
      <c r="AF195" s="53"/>
      <c r="AG195" s="53"/>
      <c r="AH195" s="53"/>
      <c r="AI195" s="57">
        <f t="shared" si="26"/>
        <v>63.180999999999997</v>
      </c>
      <c r="AJ195" s="57">
        <f t="shared" si="27"/>
        <v>536.96899999999994</v>
      </c>
      <c r="AK195" s="7" t="str">
        <f t="shared" si="28"/>
        <v>188</v>
      </c>
    </row>
    <row r="196" spans="1:37" s="40" customFormat="1" x14ac:dyDescent="0.25">
      <c r="A196" s="6" t="s">
        <v>436</v>
      </c>
      <c r="B196" s="41" t="s">
        <v>443</v>
      </c>
      <c r="C196" s="31">
        <v>1101431201</v>
      </c>
      <c r="D196" s="31" t="s">
        <v>33</v>
      </c>
      <c r="E196" s="31">
        <v>59600049</v>
      </c>
      <c r="F196" s="31">
        <v>2</v>
      </c>
      <c r="G196" s="31">
        <v>2900233465</v>
      </c>
      <c r="H196" s="42" t="s">
        <v>536</v>
      </c>
      <c r="I196" s="31">
        <v>30</v>
      </c>
      <c r="J196" s="45">
        <v>520</v>
      </c>
      <c r="K196" s="61">
        <v>0</v>
      </c>
      <c r="L196" s="57">
        <f t="shared" si="22"/>
        <v>57.98</v>
      </c>
      <c r="M196" s="57">
        <f t="shared" si="23"/>
        <v>2.6</v>
      </c>
      <c r="N196" s="61">
        <f t="shared" si="24"/>
        <v>2.6</v>
      </c>
      <c r="O196" s="61">
        <f t="shared" si="25"/>
        <v>63.18</v>
      </c>
      <c r="P196" s="45">
        <v>520</v>
      </c>
      <c r="Q196" s="44">
        <f t="shared" si="20"/>
        <v>520</v>
      </c>
      <c r="R196" s="39">
        <f t="shared" si="21"/>
        <v>48.62</v>
      </c>
      <c r="S196" s="61"/>
      <c r="T196" s="61"/>
      <c r="U196" s="61"/>
      <c r="V196" s="61"/>
      <c r="W196" s="61"/>
      <c r="X196" s="59">
        <v>10.398999999999999</v>
      </c>
      <c r="Y196" s="61"/>
      <c r="Z196" s="61"/>
      <c r="AA196" s="67"/>
      <c r="AB196" s="67"/>
      <c r="AC196" s="61"/>
      <c r="AD196" s="53"/>
      <c r="AE196" s="53"/>
      <c r="AF196" s="53"/>
      <c r="AG196" s="53"/>
      <c r="AH196" s="53"/>
      <c r="AI196" s="57">
        <f t="shared" si="26"/>
        <v>59.018999999999998</v>
      </c>
      <c r="AJ196" s="57">
        <f t="shared" si="27"/>
        <v>460.98099999999999</v>
      </c>
      <c r="AK196" s="5" t="str">
        <f t="shared" si="28"/>
        <v>189</v>
      </c>
    </row>
    <row r="197" spans="1:37" s="40" customFormat="1" x14ac:dyDescent="0.25">
      <c r="A197" s="4" t="s">
        <v>439</v>
      </c>
      <c r="B197" s="41" t="s">
        <v>445</v>
      </c>
      <c r="C197" s="31">
        <v>1102798962</v>
      </c>
      <c r="D197" s="31" t="s">
        <v>33</v>
      </c>
      <c r="E197" s="31">
        <v>59600049</v>
      </c>
      <c r="F197" s="31">
        <v>2</v>
      </c>
      <c r="G197" s="31">
        <v>2900499398</v>
      </c>
      <c r="H197" s="42"/>
      <c r="I197" s="31">
        <v>30</v>
      </c>
      <c r="J197" s="45">
        <v>755</v>
      </c>
      <c r="K197" s="61">
        <f t="shared" si="29"/>
        <v>62.89</v>
      </c>
      <c r="L197" s="57">
        <f t="shared" si="22"/>
        <v>84.18</v>
      </c>
      <c r="M197" s="57">
        <f t="shared" si="23"/>
        <v>3.78</v>
      </c>
      <c r="N197" s="61">
        <f t="shared" si="24"/>
        <v>3.78</v>
      </c>
      <c r="O197" s="61">
        <f t="shared" si="25"/>
        <v>91.740000000000009</v>
      </c>
      <c r="P197" s="45">
        <v>755</v>
      </c>
      <c r="Q197" s="44">
        <f t="shared" si="20"/>
        <v>817.89</v>
      </c>
      <c r="R197" s="39">
        <f t="shared" si="21"/>
        <v>70.59</v>
      </c>
      <c r="S197" s="61"/>
      <c r="T197" s="61"/>
      <c r="U197" s="61"/>
      <c r="V197" s="61"/>
      <c r="W197" s="61">
        <v>528.5</v>
      </c>
      <c r="X197" s="59">
        <v>23</v>
      </c>
      <c r="Y197" s="61"/>
      <c r="Z197" s="61"/>
      <c r="AA197" s="67"/>
      <c r="AB197" s="67"/>
      <c r="AC197" s="61"/>
      <c r="AD197" s="53"/>
      <c r="AE197" s="53"/>
      <c r="AF197" s="53"/>
      <c r="AG197" s="53"/>
      <c r="AH197" s="53"/>
      <c r="AI197" s="57">
        <f t="shared" si="26"/>
        <v>622.09</v>
      </c>
      <c r="AJ197" s="57">
        <f t="shared" si="27"/>
        <v>195.79999999999995</v>
      </c>
      <c r="AK197" s="7" t="str">
        <f t="shared" si="28"/>
        <v>190</v>
      </c>
    </row>
    <row r="198" spans="1:37" s="40" customFormat="1" x14ac:dyDescent="0.25">
      <c r="A198" s="6" t="s">
        <v>442</v>
      </c>
      <c r="B198" s="41" t="s">
        <v>447</v>
      </c>
      <c r="C198" s="31">
        <v>1100868593</v>
      </c>
      <c r="D198" s="31" t="s">
        <v>33</v>
      </c>
      <c r="E198" s="31">
        <v>59600049</v>
      </c>
      <c r="F198" s="31">
        <v>2</v>
      </c>
      <c r="G198" s="31">
        <v>2900152931</v>
      </c>
      <c r="H198" s="42" t="s">
        <v>539</v>
      </c>
      <c r="I198" s="31">
        <v>30</v>
      </c>
      <c r="J198" s="45">
        <v>554</v>
      </c>
      <c r="K198" s="61">
        <f t="shared" si="29"/>
        <v>46.15</v>
      </c>
      <c r="L198" s="57">
        <f t="shared" si="22"/>
        <v>61.77</v>
      </c>
      <c r="M198" s="57">
        <f t="shared" si="23"/>
        <v>2.77</v>
      </c>
      <c r="N198" s="61">
        <f t="shared" si="24"/>
        <v>2.77</v>
      </c>
      <c r="O198" s="61">
        <f t="shared" si="25"/>
        <v>67.31</v>
      </c>
      <c r="P198" s="45">
        <v>554</v>
      </c>
      <c r="Q198" s="44">
        <f t="shared" ref="Q198:Q232" si="30">+K198+P198</f>
        <v>600.15</v>
      </c>
      <c r="R198" s="39">
        <f t="shared" ref="R198:R232" si="31">ROUND((J198*9.35%),2)</f>
        <v>51.8</v>
      </c>
      <c r="S198" s="61"/>
      <c r="T198" s="61"/>
      <c r="U198" s="61"/>
      <c r="V198" s="61"/>
      <c r="W198" s="61"/>
      <c r="X198" s="59">
        <v>11.381</v>
      </c>
      <c r="Y198" s="61"/>
      <c r="Z198" s="61"/>
      <c r="AA198" s="67"/>
      <c r="AB198" s="67"/>
      <c r="AC198" s="61"/>
      <c r="AD198" s="53"/>
      <c r="AE198" s="53"/>
      <c r="AF198" s="53"/>
      <c r="AG198" s="53"/>
      <c r="AH198" s="53"/>
      <c r="AI198" s="57">
        <f t="shared" si="26"/>
        <v>63.180999999999997</v>
      </c>
      <c r="AJ198" s="57">
        <f t="shared" si="27"/>
        <v>536.96899999999994</v>
      </c>
      <c r="AK198" s="5" t="str">
        <f t="shared" si="28"/>
        <v>191</v>
      </c>
    </row>
    <row r="199" spans="1:37" s="40" customFormat="1" x14ac:dyDescent="0.25">
      <c r="A199" s="6" t="s">
        <v>444</v>
      </c>
      <c r="B199" s="41" t="s">
        <v>449</v>
      </c>
      <c r="C199" s="31">
        <v>1102750641</v>
      </c>
      <c r="D199" s="31" t="s">
        <v>33</v>
      </c>
      <c r="E199" s="31">
        <v>59600049</v>
      </c>
      <c r="F199" s="31">
        <v>2</v>
      </c>
      <c r="G199" s="31">
        <v>2900193905</v>
      </c>
      <c r="H199" s="42" t="s">
        <v>531</v>
      </c>
      <c r="I199" s="31">
        <v>30</v>
      </c>
      <c r="J199" s="45">
        <v>554</v>
      </c>
      <c r="K199" s="61">
        <f t="shared" si="29"/>
        <v>46.15</v>
      </c>
      <c r="L199" s="57">
        <f t="shared" ref="L199:L232" si="32">ROUND((J199*11.15%),2)</f>
        <v>61.77</v>
      </c>
      <c r="M199" s="57">
        <f t="shared" ref="M199:M232" si="33">ROUND((J199*0.5%),2)</f>
        <v>2.77</v>
      </c>
      <c r="N199" s="61">
        <f t="shared" ref="N199:N232" si="34">ROUND((J199*0.5%),2)</f>
        <v>2.77</v>
      </c>
      <c r="O199" s="61">
        <f t="shared" ref="O199:O232" si="35">SUM(L199:N199)</f>
        <v>67.31</v>
      </c>
      <c r="P199" s="45">
        <v>554</v>
      </c>
      <c r="Q199" s="44">
        <f t="shared" si="30"/>
        <v>600.15</v>
      </c>
      <c r="R199" s="39">
        <f t="shared" si="31"/>
        <v>51.8</v>
      </c>
      <c r="S199" s="61">
        <v>25.78</v>
      </c>
      <c r="T199" s="61">
        <v>183.09</v>
      </c>
      <c r="U199" s="61"/>
      <c r="V199" s="61">
        <v>150.16999999999999</v>
      </c>
      <c r="W199" s="61"/>
      <c r="X199" s="59">
        <v>66.381</v>
      </c>
      <c r="Y199" s="61"/>
      <c r="Z199" s="61"/>
      <c r="AA199" s="67"/>
      <c r="AB199" s="67"/>
      <c r="AC199" s="61"/>
      <c r="AD199" s="53">
        <v>77.55</v>
      </c>
      <c r="AE199" s="53"/>
      <c r="AF199" s="53"/>
      <c r="AG199" s="53"/>
      <c r="AH199" s="53"/>
      <c r="AI199" s="57">
        <f t="shared" si="26"/>
        <v>554.77099999999996</v>
      </c>
      <c r="AJ199" s="57">
        <f t="shared" si="27"/>
        <v>45.379000000000019</v>
      </c>
      <c r="AK199" s="7" t="str">
        <f t="shared" si="28"/>
        <v>192</v>
      </c>
    </row>
    <row r="200" spans="1:37" s="40" customFormat="1" x14ac:dyDescent="0.25">
      <c r="A200" s="4" t="s">
        <v>446</v>
      </c>
      <c r="B200" s="41" t="s">
        <v>451</v>
      </c>
      <c r="C200" s="31">
        <v>1102361530</v>
      </c>
      <c r="D200" s="31" t="s">
        <v>33</v>
      </c>
      <c r="E200" s="31">
        <v>59600049</v>
      </c>
      <c r="F200" s="31">
        <v>2</v>
      </c>
      <c r="G200" s="31">
        <v>2900628537</v>
      </c>
      <c r="H200" s="42" t="s">
        <v>534</v>
      </c>
      <c r="I200" s="31">
        <v>30</v>
      </c>
      <c r="J200" s="60">
        <v>672</v>
      </c>
      <c r="K200" s="61">
        <f t="shared" ref="K200:K232" si="36">ROUND((J200*8.33%),2)</f>
        <v>55.98</v>
      </c>
      <c r="L200" s="57">
        <f t="shared" si="32"/>
        <v>74.930000000000007</v>
      </c>
      <c r="M200" s="57">
        <f t="shared" si="33"/>
        <v>3.36</v>
      </c>
      <c r="N200" s="61">
        <f t="shared" si="34"/>
        <v>3.36</v>
      </c>
      <c r="O200" s="61">
        <f t="shared" si="35"/>
        <v>81.650000000000006</v>
      </c>
      <c r="P200" s="43">
        <v>672</v>
      </c>
      <c r="Q200" s="44">
        <f t="shared" si="30"/>
        <v>727.98</v>
      </c>
      <c r="R200" s="39">
        <f t="shared" si="31"/>
        <v>62.83</v>
      </c>
      <c r="S200" s="61">
        <v>100</v>
      </c>
      <c r="T200" s="61"/>
      <c r="U200" s="61"/>
      <c r="V200" s="61"/>
      <c r="W200" s="61"/>
      <c r="X200" s="59">
        <v>12.559999999999999</v>
      </c>
      <c r="Y200" s="61"/>
      <c r="Z200" s="61"/>
      <c r="AA200" s="67"/>
      <c r="AB200" s="67"/>
      <c r="AC200" s="61"/>
      <c r="AD200" s="53"/>
      <c r="AE200" s="53"/>
      <c r="AF200" s="53"/>
      <c r="AG200" s="53"/>
      <c r="AH200" s="53"/>
      <c r="AI200" s="57">
        <f t="shared" ref="AI200:AI232" si="37">SUM(R200:AH200)</f>
        <v>175.39</v>
      </c>
      <c r="AJ200" s="57">
        <f t="shared" ref="AJ200:AJ232" si="38">+Q200-AI200</f>
        <v>552.59</v>
      </c>
      <c r="AK200" s="5" t="str">
        <f t="shared" ref="AK200:AK232" si="39">+A200</f>
        <v>193</v>
      </c>
    </row>
    <row r="201" spans="1:37" s="40" customFormat="1" x14ac:dyDescent="0.25">
      <c r="A201" s="6" t="s">
        <v>448</v>
      </c>
      <c r="B201" s="41" t="s">
        <v>453</v>
      </c>
      <c r="C201" s="31">
        <v>1100249067</v>
      </c>
      <c r="D201" s="31" t="s">
        <v>33</v>
      </c>
      <c r="E201" s="31">
        <v>59600049</v>
      </c>
      <c r="F201" s="31">
        <v>2</v>
      </c>
      <c r="G201" s="31">
        <v>2103005760</v>
      </c>
      <c r="H201" s="42"/>
      <c r="I201" s="31">
        <v>30</v>
      </c>
      <c r="J201" s="45">
        <v>504</v>
      </c>
      <c r="K201" s="61">
        <v>0</v>
      </c>
      <c r="L201" s="57">
        <f t="shared" si="32"/>
        <v>56.2</v>
      </c>
      <c r="M201" s="57">
        <f t="shared" si="33"/>
        <v>2.52</v>
      </c>
      <c r="N201" s="61">
        <f t="shared" si="34"/>
        <v>2.52</v>
      </c>
      <c r="O201" s="61">
        <f t="shared" si="35"/>
        <v>61.240000000000009</v>
      </c>
      <c r="P201" s="45">
        <v>504</v>
      </c>
      <c r="Q201" s="44">
        <f t="shared" si="30"/>
        <v>504</v>
      </c>
      <c r="R201" s="39">
        <f t="shared" si="31"/>
        <v>47.12</v>
      </c>
      <c r="S201" s="61"/>
      <c r="T201" s="61"/>
      <c r="U201" s="61"/>
      <c r="V201" s="61"/>
      <c r="W201" s="61"/>
      <c r="X201" s="59">
        <v>9.84</v>
      </c>
      <c r="Y201" s="61"/>
      <c r="Z201" s="61"/>
      <c r="AA201" s="67"/>
      <c r="AB201" s="67"/>
      <c r="AC201" s="61"/>
      <c r="AD201" s="53"/>
      <c r="AE201" s="53"/>
      <c r="AF201" s="53"/>
      <c r="AG201" s="53"/>
      <c r="AH201" s="53"/>
      <c r="AI201" s="57">
        <f t="shared" si="37"/>
        <v>56.959999999999994</v>
      </c>
      <c r="AJ201" s="57">
        <f t="shared" si="38"/>
        <v>447.04</v>
      </c>
      <c r="AK201" s="7" t="str">
        <f t="shared" si="39"/>
        <v>194</v>
      </c>
    </row>
    <row r="202" spans="1:37" s="40" customFormat="1" x14ac:dyDescent="0.25">
      <c r="A202" s="6" t="s">
        <v>450</v>
      </c>
      <c r="B202" s="41" t="s">
        <v>456</v>
      </c>
      <c r="C202" s="31">
        <v>1102982731</v>
      </c>
      <c r="D202" s="31" t="s">
        <v>33</v>
      </c>
      <c r="E202" s="31">
        <v>59600049</v>
      </c>
      <c r="F202" s="31">
        <v>2</v>
      </c>
      <c r="G202" s="31">
        <v>2900522991</v>
      </c>
      <c r="H202" s="42"/>
      <c r="I202" s="31">
        <v>30</v>
      </c>
      <c r="J202" s="45">
        <v>504</v>
      </c>
      <c r="K202" s="61">
        <f t="shared" si="36"/>
        <v>41.98</v>
      </c>
      <c r="L202" s="57">
        <f t="shared" si="32"/>
        <v>56.2</v>
      </c>
      <c r="M202" s="57">
        <f t="shared" si="33"/>
        <v>2.52</v>
      </c>
      <c r="N202" s="61">
        <f t="shared" si="34"/>
        <v>2.52</v>
      </c>
      <c r="O202" s="61">
        <f t="shared" si="35"/>
        <v>61.240000000000009</v>
      </c>
      <c r="P202" s="45">
        <v>504</v>
      </c>
      <c r="Q202" s="44">
        <f t="shared" si="30"/>
        <v>545.98</v>
      </c>
      <c r="R202" s="39">
        <f t="shared" si="31"/>
        <v>47.12</v>
      </c>
      <c r="S202" s="61"/>
      <c r="T202" s="61"/>
      <c r="U202" s="61"/>
      <c r="V202" s="61"/>
      <c r="W202" s="61"/>
      <c r="X202" s="59">
        <v>0</v>
      </c>
      <c r="Y202" s="61">
        <v>181</v>
      </c>
      <c r="Z202" s="61"/>
      <c r="AA202" s="67"/>
      <c r="AB202" s="67"/>
      <c r="AC202" s="61"/>
      <c r="AD202" s="53"/>
      <c r="AE202" s="53"/>
      <c r="AF202" s="53"/>
      <c r="AG202" s="53"/>
      <c r="AH202" s="53"/>
      <c r="AI202" s="57">
        <f t="shared" si="37"/>
        <v>228.12</v>
      </c>
      <c r="AJ202" s="57">
        <f t="shared" si="38"/>
        <v>317.86</v>
      </c>
      <c r="AK202" s="5" t="str">
        <f t="shared" si="39"/>
        <v>195</v>
      </c>
    </row>
    <row r="203" spans="1:37" s="40" customFormat="1" x14ac:dyDescent="0.25">
      <c r="A203" s="4" t="s">
        <v>452</v>
      </c>
      <c r="B203" s="41" t="s">
        <v>458</v>
      </c>
      <c r="C203" s="31">
        <v>1706738729</v>
      </c>
      <c r="D203" s="31" t="s">
        <v>33</v>
      </c>
      <c r="E203" s="31">
        <v>59600049</v>
      </c>
      <c r="F203" s="31">
        <v>2</v>
      </c>
      <c r="G203" s="31">
        <v>2900183101</v>
      </c>
      <c r="H203" s="42"/>
      <c r="I203" s="31">
        <v>30</v>
      </c>
      <c r="J203" s="60">
        <v>551.20000000000005</v>
      </c>
      <c r="K203" s="61">
        <f t="shared" si="36"/>
        <v>45.91</v>
      </c>
      <c r="L203" s="57">
        <f t="shared" si="32"/>
        <v>61.46</v>
      </c>
      <c r="M203" s="57">
        <f t="shared" si="33"/>
        <v>2.76</v>
      </c>
      <c r="N203" s="61">
        <f t="shared" si="34"/>
        <v>2.76</v>
      </c>
      <c r="O203" s="61">
        <f t="shared" si="35"/>
        <v>66.98</v>
      </c>
      <c r="P203" s="43">
        <v>551.20000000000005</v>
      </c>
      <c r="Q203" s="44">
        <f t="shared" si="30"/>
        <v>597.11</v>
      </c>
      <c r="R203" s="39">
        <f t="shared" si="31"/>
        <v>51.54</v>
      </c>
      <c r="S203" s="61">
        <v>59.16</v>
      </c>
      <c r="T203" s="61"/>
      <c r="U203" s="61"/>
      <c r="V203" s="61">
        <v>123.7</v>
      </c>
      <c r="W203" s="61">
        <v>278.60000000000002</v>
      </c>
      <c r="X203" s="59">
        <v>75.370999999999995</v>
      </c>
      <c r="Y203" s="66">
        <v>0</v>
      </c>
      <c r="Z203" s="61"/>
      <c r="AA203" s="67"/>
      <c r="AB203" s="67"/>
      <c r="AC203" s="61"/>
      <c r="AD203" s="53"/>
      <c r="AE203" s="53"/>
      <c r="AF203" s="53"/>
      <c r="AG203" s="53"/>
      <c r="AH203" s="53"/>
      <c r="AI203" s="57">
        <f t="shared" si="37"/>
        <v>588.37099999999998</v>
      </c>
      <c r="AJ203" s="57">
        <f t="shared" si="38"/>
        <v>8.7390000000000327</v>
      </c>
      <c r="AK203" s="7" t="str">
        <f t="shared" si="39"/>
        <v>196</v>
      </c>
    </row>
    <row r="204" spans="1:37" s="40" customFormat="1" x14ac:dyDescent="0.25">
      <c r="A204" s="6" t="s">
        <v>455</v>
      </c>
      <c r="B204" s="41" t="s">
        <v>460</v>
      </c>
      <c r="C204" s="31">
        <v>1103041669</v>
      </c>
      <c r="D204" s="31" t="s">
        <v>33</v>
      </c>
      <c r="E204" s="31">
        <v>59600049</v>
      </c>
      <c r="F204" s="31">
        <v>2</v>
      </c>
      <c r="G204" s="31">
        <v>2900100761</v>
      </c>
      <c r="H204" s="42"/>
      <c r="I204" s="31">
        <v>30</v>
      </c>
      <c r="J204" s="45">
        <v>587.80999999999995</v>
      </c>
      <c r="K204" s="61">
        <f t="shared" si="36"/>
        <v>48.96</v>
      </c>
      <c r="L204" s="57">
        <f t="shared" si="32"/>
        <v>65.540000000000006</v>
      </c>
      <c r="M204" s="57">
        <f t="shared" si="33"/>
        <v>2.94</v>
      </c>
      <c r="N204" s="61">
        <f t="shared" si="34"/>
        <v>2.94</v>
      </c>
      <c r="O204" s="61">
        <f t="shared" si="35"/>
        <v>71.42</v>
      </c>
      <c r="P204" s="45">
        <v>587.80999999999995</v>
      </c>
      <c r="Q204" s="44">
        <f t="shared" si="30"/>
        <v>636.77</v>
      </c>
      <c r="R204" s="39">
        <f t="shared" si="31"/>
        <v>54.96</v>
      </c>
      <c r="S204" s="61"/>
      <c r="T204" s="61"/>
      <c r="U204" s="61"/>
      <c r="V204" s="61"/>
      <c r="W204" s="61"/>
      <c r="X204" s="59">
        <v>41.576999999999998</v>
      </c>
      <c r="Y204" s="61"/>
      <c r="Z204" s="61">
        <v>314</v>
      </c>
      <c r="AA204" s="67"/>
      <c r="AB204" s="67"/>
      <c r="AC204" s="61"/>
      <c r="AD204" s="53"/>
      <c r="AE204" s="53"/>
      <c r="AF204" s="53"/>
      <c r="AG204" s="53"/>
      <c r="AH204" s="53"/>
      <c r="AI204" s="57">
        <f t="shared" si="37"/>
        <v>410.53700000000003</v>
      </c>
      <c r="AJ204" s="57">
        <f t="shared" si="38"/>
        <v>226.23299999999995</v>
      </c>
      <c r="AK204" s="5" t="str">
        <f t="shared" si="39"/>
        <v>197</v>
      </c>
    </row>
    <row r="205" spans="1:37" s="40" customFormat="1" x14ac:dyDescent="0.25">
      <c r="A205" s="6" t="s">
        <v>457</v>
      </c>
      <c r="B205" s="48" t="s">
        <v>462</v>
      </c>
      <c r="C205" s="31">
        <v>1103169312</v>
      </c>
      <c r="D205" s="31" t="s">
        <v>33</v>
      </c>
      <c r="E205" s="31">
        <v>59600049</v>
      </c>
      <c r="F205" s="31">
        <v>2</v>
      </c>
      <c r="G205" s="31">
        <v>2900367457</v>
      </c>
      <c r="H205" s="42" t="s">
        <v>523</v>
      </c>
      <c r="I205" s="31">
        <v>30</v>
      </c>
      <c r="J205" s="60">
        <v>561.38</v>
      </c>
      <c r="K205" s="61">
        <f t="shared" si="36"/>
        <v>46.76</v>
      </c>
      <c r="L205" s="57">
        <f t="shared" si="32"/>
        <v>62.59</v>
      </c>
      <c r="M205" s="57">
        <f t="shared" si="33"/>
        <v>2.81</v>
      </c>
      <c r="N205" s="61">
        <f t="shared" si="34"/>
        <v>2.81</v>
      </c>
      <c r="O205" s="61">
        <f t="shared" si="35"/>
        <v>68.210000000000008</v>
      </c>
      <c r="P205" s="43">
        <v>561.38</v>
      </c>
      <c r="Q205" s="44">
        <f t="shared" si="30"/>
        <v>608.14</v>
      </c>
      <c r="R205" s="39">
        <f t="shared" si="31"/>
        <v>52.49</v>
      </c>
      <c r="S205" s="61">
        <v>35.369999999999997</v>
      </c>
      <c r="T205" s="61"/>
      <c r="U205" s="61">
        <v>5</v>
      </c>
      <c r="V205" s="61"/>
      <c r="W205" s="61">
        <v>392.98</v>
      </c>
      <c r="X205" s="59">
        <v>23.433</v>
      </c>
      <c r="Y205" s="61"/>
      <c r="Z205" s="61"/>
      <c r="AA205" s="67"/>
      <c r="AB205" s="67"/>
      <c r="AC205" s="61"/>
      <c r="AD205" s="53"/>
      <c r="AE205" s="53"/>
      <c r="AF205" s="53"/>
      <c r="AG205" s="53"/>
      <c r="AH205" s="53"/>
      <c r="AI205" s="57">
        <f t="shared" si="37"/>
        <v>509.27300000000002</v>
      </c>
      <c r="AJ205" s="57">
        <f t="shared" si="38"/>
        <v>98.866999999999962</v>
      </c>
      <c r="AK205" s="7" t="str">
        <f t="shared" si="39"/>
        <v>198</v>
      </c>
    </row>
    <row r="206" spans="1:37" s="40" customFormat="1" x14ac:dyDescent="0.25">
      <c r="A206" s="4" t="s">
        <v>459</v>
      </c>
      <c r="B206" s="41" t="s">
        <v>464</v>
      </c>
      <c r="C206" s="31">
        <v>1101979357</v>
      </c>
      <c r="D206" s="31" t="s">
        <v>33</v>
      </c>
      <c r="E206" s="31">
        <v>59600049</v>
      </c>
      <c r="F206" s="31">
        <v>2</v>
      </c>
      <c r="G206" s="31">
        <v>2101039949</v>
      </c>
      <c r="H206" s="42"/>
      <c r="I206" s="31">
        <v>30</v>
      </c>
      <c r="J206" s="45">
        <v>755</v>
      </c>
      <c r="K206" s="61">
        <f t="shared" si="36"/>
        <v>62.89</v>
      </c>
      <c r="L206" s="57">
        <f t="shared" si="32"/>
        <v>84.18</v>
      </c>
      <c r="M206" s="57">
        <f t="shared" si="33"/>
        <v>3.78</v>
      </c>
      <c r="N206" s="61">
        <f t="shared" si="34"/>
        <v>3.78</v>
      </c>
      <c r="O206" s="61">
        <f t="shared" si="35"/>
        <v>91.740000000000009</v>
      </c>
      <c r="P206" s="45">
        <v>755</v>
      </c>
      <c r="Q206" s="44">
        <f t="shared" si="30"/>
        <v>817.89</v>
      </c>
      <c r="R206" s="39">
        <f t="shared" si="31"/>
        <v>70.59</v>
      </c>
      <c r="S206" s="61">
        <v>56.19</v>
      </c>
      <c r="T206" s="61"/>
      <c r="U206" s="61"/>
      <c r="V206" s="61"/>
      <c r="W206" s="61">
        <v>377.5</v>
      </c>
      <c r="X206" s="59">
        <v>89.350999999999999</v>
      </c>
      <c r="Y206" s="61"/>
      <c r="Z206" s="61"/>
      <c r="AA206" s="67"/>
      <c r="AB206" s="67"/>
      <c r="AC206" s="61"/>
      <c r="AD206" s="53"/>
      <c r="AE206" s="53"/>
      <c r="AF206" s="53"/>
      <c r="AG206" s="53"/>
      <c r="AH206" s="53"/>
      <c r="AI206" s="57">
        <f t="shared" si="37"/>
        <v>593.63099999999997</v>
      </c>
      <c r="AJ206" s="57">
        <f t="shared" si="38"/>
        <v>224.25900000000001</v>
      </c>
      <c r="AK206" s="5" t="str">
        <f t="shared" si="39"/>
        <v>199</v>
      </c>
    </row>
    <row r="207" spans="1:37" s="40" customFormat="1" x14ac:dyDescent="0.25">
      <c r="A207" s="6" t="s">
        <v>461</v>
      </c>
      <c r="B207" s="41" t="s">
        <v>466</v>
      </c>
      <c r="C207" s="31">
        <v>1102662051</v>
      </c>
      <c r="D207" s="31" t="s">
        <v>33</v>
      </c>
      <c r="E207" s="31">
        <v>59600049</v>
      </c>
      <c r="F207" s="31">
        <v>2</v>
      </c>
      <c r="G207" s="31">
        <v>2900082844</v>
      </c>
      <c r="H207" s="42"/>
      <c r="I207" s="31">
        <v>30</v>
      </c>
      <c r="J207" s="45">
        <v>737.96</v>
      </c>
      <c r="K207" s="61">
        <f t="shared" si="36"/>
        <v>61.47</v>
      </c>
      <c r="L207" s="57">
        <f t="shared" si="32"/>
        <v>82.28</v>
      </c>
      <c r="M207" s="57">
        <f t="shared" si="33"/>
        <v>3.69</v>
      </c>
      <c r="N207" s="61">
        <f t="shared" si="34"/>
        <v>3.69</v>
      </c>
      <c r="O207" s="61">
        <f t="shared" si="35"/>
        <v>89.66</v>
      </c>
      <c r="P207" s="45">
        <v>737.96</v>
      </c>
      <c r="Q207" s="44">
        <f t="shared" si="30"/>
        <v>799.43000000000006</v>
      </c>
      <c r="R207" s="39">
        <f t="shared" si="31"/>
        <v>69</v>
      </c>
      <c r="S207" s="61">
        <v>118.55</v>
      </c>
      <c r="T207" s="61"/>
      <c r="U207" s="61"/>
      <c r="V207" s="61"/>
      <c r="W207" s="61">
        <v>516.57000000000005</v>
      </c>
      <c r="X207" s="59">
        <v>90</v>
      </c>
      <c r="Y207" s="61"/>
      <c r="Z207" s="61"/>
      <c r="AA207" s="67"/>
      <c r="AB207" s="67"/>
      <c r="AC207" s="61"/>
      <c r="AD207" s="53"/>
      <c r="AE207" s="53"/>
      <c r="AF207" s="53"/>
      <c r="AG207" s="53"/>
      <c r="AH207" s="53"/>
      <c r="AI207" s="57">
        <f t="shared" si="37"/>
        <v>794.12000000000012</v>
      </c>
      <c r="AJ207" s="57">
        <f t="shared" si="38"/>
        <v>5.3099999999999454</v>
      </c>
      <c r="AK207" s="7" t="str">
        <f t="shared" si="39"/>
        <v>200</v>
      </c>
    </row>
    <row r="208" spans="1:37" s="40" customFormat="1" x14ac:dyDescent="0.25">
      <c r="A208" s="6" t="s">
        <v>463</v>
      </c>
      <c r="B208" s="41" t="s">
        <v>468</v>
      </c>
      <c r="C208" s="31">
        <v>1102704770</v>
      </c>
      <c r="D208" s="31" t="s">
        <v>33</v>
      </c>
      <c r="E208" s="31">
        <v>59600049</v>
      </c>
      <c r="F208" s="31">
        <v>2</v>
      </c>
      <c r="G208" s="31">
        <v>2900196289</v>
      </c>
      <c r="H208" s="42"/>
      <c r="I208" s="31">
        <v>30</v>
      </c>
      <c r="J208" s="60">
        <v>667.11</v>
      </c>
      <c r="K208" s="61">
        <v>0</v>
      </c>
      <c r="L208" s="57">
        <f t="shared" si="32"/>
        <v>74.38</v>
      </c>
      <c r="M208" s="57">
        <f t="shared" si="33"/>
        <v>3.34</v>
      </c>
      <c r="N208" s="61">
        <f t="shared" si="34"/>
        <v>3.34</v>
      </c>
      <c r="O208" s="61">
        <f t="shared" si="35"/>
        <v>81.06</v>
      </c>
      <c r="P208" s="43">
        <v>667.11</v>
      </c>
      <c r="Q208" s="44">
        <f t="shared" si="30"/>
        <v>667.11</v>
      </c>
      <c r="R208" s="39">
        <f t="shared" si="31"/>
        <v>62.37</v>
      </c>
      <c r="S208" s="61">
        <v>122.27</v>
      </c>
      <c r="T208" s="61"/>
      <c r="U208" s="61"/>
      <c r="V208" s="61">
        <v>169.56</v>
      </c>
      <c r="W208" s="61"/>
      <c r="X208" s="59">
        <v>38.991999999999997</v>
      </c>
      <c r="Y208" s="61"/>
      <c r="Z208" s="61"/>
      <c r="AA208" s="67"/>
      <c r="AB208" s="67"/>
      <c r="AC208" s="61"/>
      <c r="AD208" s="53"/>
      <c r="AE208" s="53"/>
      <c r="AF208" s="53"/>
      <c r="AG208" s="53"/>
      <c r="AH208" s="53"/>
      <c r="AI208" s="57">
        <f t="shared" si="37"/>
        <v>393.19200000000001</v>
      </c>
      <c r="AJ208" s="57">
        <f t="shared" si="38"/>
        <v>273.91800000000001</v>
      </c>
      <c r="AK208" s="5" t="str">
        <f t="shared" si="39"/>
        <v>201</v>
      </c>
    </row>
    <row r="209" spans="1:37" s="40" customFormat="1" x14ac:dyDescent="0.25">
      <c r="A209" s="4" t="s">
        <v>465</v>
      </c>
      <c r="B209" s="41" t="s">
        <v>470</v>
      </c>
      <c r="C209" s="31">
        <v>1102740832</v>
      </c>
      <c r="D209" s="31" t="s">
        <v>33</v>
      </c>
      <c r="E209" s="31">
        <v>59600049</v>
      </c>
      <c r="F209" s="31">
        <v>2</v>
      </c>
      <c r="G209" s="31">
        <v>2900164565</v>
      </c>
      <c r="H209" s="42" t="s">
        <v>539</v>
      </c>
      <c r="I209" s="31">
        <v>30</v>
      </c>
      <c r="J209" s="45">
        <v>554</v>
      </c>
      <c r="K209" s="61">
        <v>0</v>
      </c>
      <c r="L209" s="57">
        <f t="shared" si="32"/>
        <v>61.77</v>
      </c>
      <c r="M209" s="57">
        <f t="shared" si="33"/>
        <v>2.77</v>
      </c>
      <c r="N209" s="61">
        <f t="shared" si="34"/>
        <v>2.77</v>
      </c>
      <c r="O209" s="61">
        <f t="shared" si="35"/>
        <v>67.31</v>
      </c>
      <c r="P209" s="45">
        <v>554</v>
      </c>
      <c r="Q209" s="44">
        <f t="shared" si="30"/>
        <v>554</v>
      </c>
      <c r="R209" s="39">
        <f t="shared" si="31"/>
        <v>51.8</v>
      </c>
      <c r="S209" s="61"/>
      <c r="T209" s="61"/>
      <c r="U209" s="61"/>
      <c r="V209" s="61"/>
      <c r="W209" s="61"/>
      <c r="X209" s="59">
        <v>10.901</v>
      </c>
      <c r="Y209" s="61"/>
      <c r="Z209" s="61"/>
      <c r="AA209" s="67"/>
      <c r="AB209" s="67"/>
      <c r="AC209" s="61"/>
      <c r="AD209" s="53"/>
      <c r="AE209" s="53"/>
      <c r="AF209" s="53"/>
      <c r="AG209" s="53"/>
      <c r="AH209" s="53"/>
      <c r="AI209" s="57">
        <f t="shared" si="37"/>
        <v>62.700999999999993</v>
      </c>
      <c r="AJ209" s="57">
        <f t="shared" si="38"/>
        <v>491.29899999999998</v>
      </c>
      <c r="AK209" s="7" t="str">
        <f t="shared" si="39"/>
        <v>202</v>
      </c>
    </row>
    <row r="210" spans="1:37" s="40" customFormat="1" x14ac:dyDescent="0.25">
      <c r="A210" s="6" t="s">
        <v>467</v>
      </c>
      <c r="B210" s="41" t="s">
        <v>472</v>
      </c>
      <c r="C210" s="31">
        <v>1102681465</v>
      </c>
      <c r="D210" s="31" t="s">
        <v>33</v>
      </c>
      <c r="E210" s="31">
        <v>59600049</v>
      </c>
      <c r="F210" s="31">
        <v>2</v>
      </c>
      <c r="G210" s="31">
        <v>2900445258</v>
      </c>
      <c r="H210" s="42"/>
      <c r="I210" s="31">
        <v>30</v>
      </c>
      <c r="J210" s="60">
        <v>672</v>
      </c>
      <c r="K210" s="61">
        <v>0</v>
      </c>
      <c r="L210" s="57">
        <f t="shared" si="32"/>
        <v>74.930000000000007</v>
      </c>
      <c r="M210" s="57">
        <f t="shared" si="33"/>
        <v>3.36</v>
      </c>
      <c r="N210" s="61">
        <f t="shared" si="34"/>
        <v>3.36</v>
      </c>
      <c r="O210" s="61">
        <f t="shared" si="35"/>
        <v>81.650000000000006</v>
      </c>
      <c r="P210" s="43">
        <v>672</v>
      </c>
      <c r="Q210" s="44">
        <f t="shared" si="30"/>
        <v>672</v>
      </c>
      <c r="R210" s="39">
        <f t="shared" si="31"/>
        <v>62.83</v>
      </c>
      <c r="S210" s="61">
        <v>121.6</v>
      </c>
      <c r="T210" s="61"/>
      <c r="U210" s="61"/>
      <c r="V210" s="61"/>
      <c r="W210" s="61">
        <v>241.08</v>
      </c>
      <c r="X210" s="59">
        <v>36.22</v>
      </c>
      <c r="Y210" s="61"/>
      <c r="Z210" s="61">
        <v>200</v>
      </c>
      <c r="AA210" s="67"/>
      <c r="AB210" s="67"/>
      <c r="AC210" s="61"/>
      <c r="AD210" s="53"/>
      <c r="AE210" s="53"/>
      <c r="AF210" s="53"/>
      <c r="AG210" s="53"/>
      <c r="AH210" s="53"/>
      <c r="AI210" s="57">
        <f t="shared" si="37"/>
        <v>661.73</v>
      </c>
      <c r="AJ210" s="57">
        <f t="shared" si="38"/>
        <v>10.269999999999982</v>
      </c>
      <c r="AK210" s="5" t="str">
        <f t="shared" si="39"/>
        <v>203</v>
      </c>
    </row>
    <row r="211" spans="1:37" s="40" customFormat="1" x14ac:dyDescent="0.25">
      <c r="A211" s="6" t="s">
        <v>469</v>
      </c>
      <c r="B211" s="41" t="s">
        <v>565</v>
      </c>
      <c r="C211" s="31">
        <v>1103412217</v>
      </c>
      <c r="D211" s="31" t="s">
        <v>33</v>
      </c>
      <c r="E211" s="31">
        <v>59600049</v>
      </c>
      <c r="F211" s="31">
        <v>2</v>
      </c>
      <c r="G211" s="31">
        <v>2900368445</v>
      </c>
      <c r="H211" s="42"/>
      <c r="I211" s="31">
        <v>30</v>
      </c>
      <c r="J211" s="45">
        <v>554</v>
      </c>
      <c r="K211" s="61">
        <f t="shared" si="36"/>
        <v>46.15</v>
      </c>
      <c r="L211" s="57">
        <f t="shared" si="32"/>
        <v>61.77</v>
      </c>
      <c r="M211" s="57">
        <f t="shared" si="33"/>
        <v>2.77</v>
      </c>
      <c r="N211" s="61">
        <f t="shared" si="34"/>
        <v>2.77</v>
      </c>
      <c r="O211" s="61">
        <f t="shared" si="35"/>
        <v>67.31</v>
      </c>
      <c r="P211" s="45">
        <v>554</v>
      </c>
      <c r="Q211" s="44">
        <f t="shared" si="30"/>
        <v>600.15</v>
      </c>
      <c r="R211" s="39">
        <f t="shared" si="31"/>
        <v>51.8</v>
      </c>
      <c r="S211" s="61">
        <v>30.5</v>
      </c>
      <c r="T211" s="61"/>
      <c r="U211" s="61"/>
      <c r="V211" s="61"/>
      <c r="W211" s="61"/>
      <c r="X211" s="59">
        <v>0</v>
      </c>
      <c r="Y211" s="61"/>
      <c r="Z211" s="61"/>
      <c r="AA211" s="67"/>
      <c r="AB211" s="67"/>
      <c r="AC211" s="61"/>
      <c r="AD211" s="53"/>
      <c r="AE211" s="53"/>
      <c r="AF211" s="53"/>
      <c r="AG211" s="53"/>
      <c r="AH211" s="53"/>
      <c r="AI211" s="57">
        <f t="shared" si="37"/>
        <v>82.3</v>
      </c>
      <c r="AJ211" s="57">
        <f t="shared" si="38"/>
        <v>517.85</v>
      </c>
      <c r="AK211" s="7" t="str">
        <f t="shared" si="39"/>
        <v>204</v>
      </c>
    </row>
    <row r="212" spans="1:37" s="40" customFormat="1" x14ac:dyDescent="0.25">
      <c r="A212" s="4" t="s">
        <v>471</v>
      </c>
      <c r="B212" s="41" t="s">
        <v>475</v>
      </c>
      <c r="C212" s="31">
        <v>1102646609</v>
      </c>
      <c r="D212" s="31" t="s">
        <v>33</v>
      </c>
      <c r="E212" s="31">
        <v>59600049</v>
      </c>
      <c r="F212" s="31">
        <v>2</v>
      </c>
      <c r="G212" s="31">
        <v>2900082828</v>
      </c>
      <c r="H212" s="42" t="s">
        <v>535</v>
      </c>
      <c r="I212" s="31">
        <v>30</v>
      </c>
      <c r="J212" s="60">
        <v>887.68</v>
      </c>
      <c r="K212" s="61">
        <f t="shared" si="36"/>
        <v>73.94</v>
      </c>
      <c r="L212" s="57">
        <f t="shared" si="32"/>
        <v>98.98</v>
      </c>
      <c r="M212" s="57">
        <f t="shared" si="33"/>
        <v>4.4400000000000004</v>
      </c>
      <c r="N212" s="61">
        <f t="shared" si="34"/>
        <v>4.4400000000000004</v>
      </c>
      <c r="O212" s="61">
        <f t="shared" si="35"/>
        <v>107.86</v>
      </c>
      <c r="P212" s="43">
        <v>887.68</v>
      </c>
      <c r="Q212" s="44">
        <f t="shared" si="30"/>
        <v>961.61999999999989</v>
      </c>
      <c r="R212" s="39">
        <f t="shared" si="31"/>
        <v>83</v>
      </c>
      <c r="S212" s="61"/>
      <c r="T212" s="61"/>
      <c r="U212" s="61"/>
      <c r="V212" s="61"/>
      <c r="W212" s="61"/>
      <c r="X212" s="59">
        <v>79.176999999999992</v>
      </c>
      <c r="Y212" s="61"/>
      <c r="Z212" s="61"/>
      <c r="AA212" s="67"/>
      <c r="AB212" s="67"/>
      <c r="AC212" s="61"/>
      <c r="AD212" s="53"/>
      <c r="AE212" s="53"/>
      <c r="AF212" s="53"/>
      <c r="AG212" s="53"/>
      <c r="AH212" s="53"/>
      <c r="AI212" s="57">
        <f t="shared" si="37"/>
        <v>162.17699999999999</v>
      </c>
      <c r="AJ212" s="57">
        <f t="shared" si="38"/>
        <v>799.44299999999987</v>
      </c>
      <c r="AK212" s="5" t="str">
        <f t="shared" si="39"/>
        <v>205</v>
      </c>
    </row>
    <row r="213" spans="1:37" s="40" customFormat="1" x14ac:dyDescent="0.25">
      <c r="A213" s="6" t="s">
        <v>473</v>
      </c>
      <c r="B213" s="41" t="s">
        <v>477</v>
      </c>
      <c r="C213" s="31">
        <v>1103547194</v>
      </c>
      <c r="D213" s="31" t="s">
        <v>33</v>
      </c>
      <c r="E213" s="31">
        <v>59600049</v>
      </c>
      <c r="F213" s="31">
        <v>2</v>
      </c>
      <c r="G213" s="31">
        <v>2900197137</v>
      </c>
      <c r="H213" s="42" t="s">
        <v>544</v>
      </c>
      <c r="I213" s="31">
        <v>30</v>
      </c>
      <c r="J213" s="60">
        <v>672</v>
      </c>
      <c r="K213" s="61">
        <f t="shared" si="36"/>
        <v>55.98</v>
      </c>
      <c r="L213" s="57">
        <f t="shared" si="32"/>
        <v>74.930000000000007</v>
      </c>
      <c r="M213" s="57">
        <f t="shared" si="33"/>
        <v>3.36</v>
      </c>
      <c r="N213" s="61">
        <f t="shared" si="34"/>
        <v>3.36</v>
      </c>
      <c r="O213" s="61">
        <f t="shared" si="35"/>
        <v>81.650000000000006</v>
      </c>
      <c r="P213" s="43">
        <v>672</v>
      </c>
      <c r="Q213" s="44">
        <f t="shared" si="30"/>
        <v>727.98</v>
      </c>
      <c r="R213" s="39">
        <f t="shared" si="31"/>
        <v>62.83</v>
      </c>
      <c r="S213" s="61"/>
      <c r="T213" s="61">
        <v>292.11</v>
      </c>
      <c r="U213" s="61"/>
      <c r="V213" s="61"/>
      <c r="W213" s="61"/>
      <c r="X213" s="59">
        <v>12.559999999999999</v>
      </c>
      <c r="Y213" s="61"/>
      <c r="Z213" s="61"/>
      <c r="AA213" s="67"/>
      <c r="AB213" s="67"/>
      <c r="AC213" s="61"/>
      <c r="AD213" s="53"/>
      <c r="AE213" s="53"/>
      <c r="AF213" s="53"/>
      <c r="AG213" s="53"/>
      <c r="AH213" s="53"/>
      <c r="AI213" s="57">
        <f t="shared" si="37"/>
        <v>367.5</v>
      </c>
      <c r="AJ213" s="57">
        <f t="shared" si="38"/>
        <v>360.48</v>
      </c>
      <c r="AK213" s="7" t="str">
        <f t="shared" si="39"/>
        <v>206</v>
      </c>
    </row>
    <row r="214" spans="1:37" s="40" customFormat="1" x14ac:dyDescent="0.25">
      <c r="A214" s="6" t="s">
        <v>474</v>
      </c>
      <c r="B214" s="41" t="s">
        <v>479</v>
      </c>
      <c r="C214" s="31">
        <v>1103836449</v>
      </c>
      <c r="D214" s="31" t="s">
        <v>33</v>
      </c>
      <c r="E214" s="31">
        <v>59600049</v>
      </c>
      <c r="F214" s="31">
        <v>2</v>
      </c>
      <c r="G214" s="31">
        <v>2900458024</v>
      </c>
      <c r="H214" s="42"/>
      <c r="I214" s="31" t="s">
        <v>44</v>
      </c>
      <c r="J214" s="45">
        <v>504</v>
      </c>
      <c r="K214" s="61">
        <f t="shared" si="36"/>
        <v>41.98</v>
      </c>
      <c r="L214" s="57">
        <f t="shared" si="32"/>
        <v>56.2</v>
      </c>
      <c r="M214" s="57">
        <f t="shared" si="33"/>
        <v>2.52</v>
      </c>
      <c r="N214" s="61">
        <f t="shared" si="34"/>
        <v>2.52</v>
      </c>
      <c r="O214" s="61">
        <f t="shared" si="35"/>
        <v>61.240000000000009</v>
      </c>
      <c r="P214" s="45">
        <v>504</v>
      </c>
      <c r="Q214" s="44">
        <f t="shared" si="30"/>
        <v>545.98</v>
      </c>
      <c r="R214" s="39">
        <f t="shared" si="31"/>
        <v>47.12</v>
      </c>
      <c r="S214" s="61">
        <v>51.72</v>
      </c>
      <c r="T214" s="61"/>
      <c r="U214" s="61"/>
      <c r="V214" s="61"/>
      <c r="W214" s="61">
        <v>56.32</v>
      </c>
      <c r="X214" s="59">
        <v>37.880000000000003</v>
      </c>
      <c r="Y214" s="61"/>
      <c r="Z214" s="61"/>
      <c r="AA214" s="67">
        <v>147</v>
      </c>
      <c r="AB214" s="67"/>
      <c r="AC214" s="61"/>
      <c r="AD214" s="53"/>
      <c r="AE214" s="53"/>
      <c r="AF214" s="53"/>
      <c r="AG214" s="53"/>
      <c r="AH214" s="53"/>
      <c r="AI214" s="57">
        <f t="shared" si="37"/>
        <v>340.03999999999996</v>
      </c>
      <c r="AJ214" s="57">
        <f t="shared" si="38"/>
        <v>205.94000000000005</v>
      </c>
      <c r="AK214" s="5" t="str">
        <f t="shared" si="39"/>
        <v>207</v>
      </c>
    </row>
    <row r="215" spans="1:37" s="40" customFormat="1" x14ac:dyDescent="0.25">
      <c r="A215" s="4" t="s">
        <v>476</v>
      </c>
      <c r="B215" s="41" t="s">
        <v>481</v>
      </c>
      <c r="C215" s="31">
        <v>1101891735</v>
      </c>
      <c r="D215" s="31" t="s">
        <v>33</v>
      </c>
      <c r="E215" s="31">
        <v>59600049</v>
      </c>
      <c r="F215" s="31">
        <v>2</v>
      </c>
      <c r="G215" s="31">
        <v>2900082771</v>
      </c>
      <c r="H215" s="42" t="s">
        <v>535</v>
      </c>
      <c r="I215" s="31">
        <v>30</v>
      </c>
      <c r="J215" s="60">
        <v>920.53</v>
      </c>
      <c r="K215" s="61">
        <v>0</v>
      </c>
      <c r="L215" s="57">
        <f t="shared" si="32"/>
        <v>102.64</v>
      </c>
      <c r="M215" s="57">
        <f t="shared" si="33"/>
        <v>4.5999999999999996</v>
      </c>
      <c r="N215" s="61">
        <f t="shared" si="34"/>
        <v>4.5999999999999996</v>
      </c>
      <c r="O215" s="61">
        <f t="shared" si="35"/>
        <v>111.83999999999999</v>
      </c>
      <c r="P215" s="43">
        <v>920.53</v>
      </c>
      <c r="Q215" s="44">
        <f t="shared" si="30"/>
        <v>920.53</v>
      </c>
      <c r="R215" s="39">
        <f t="shared" si="31"/>
        <v>86.07</v>
      </c>
      <c r="S215" s="61"/>
      <c r="T215" s="61">
        <v>258.36</v>
      </c>
      <c r="U215" s="61"/>
      <c r="V215" s="61">
        <v>15</v>
      </c>
      <c r="W215" s="61">
        <v>153.41999999999999</v>
      </c>
      <c r="X215" s="59">
        <v>193.50400000000002</v>
      </c>
      <c r="Y215" s="61"/>
      <c r="Z215" s="61"/>
      <c r="AA215" s="67"/>
      <c r="AB215" s="67"/>
      <c r="AC215" s="61"/>
      <c r="AD215" s="53"/>
      <c r="AE215" s="53"/>
      <c r="AF215" s="53"/>
      <c r="AG215" s="53"/>
      <c r="AH215" s="53"/>
      <c r="AI215" s="57">
        <f t="shared" si="37"/>
        <v>706.35400000000004</v>
      </c>
      <c r="AJ215" s="57">
        <f t="shared" si="38"/>
        <v>214.17599999999993</v>
      </c>
      <c r="AK215" s="7" t="str">
        <f t="shared" si="39"/>
        <v>208</v>
      </c>
    </row>
    <row r="216" spans="1:37" s="40" customFormat="1" x14ac:dyDescent="0.25">
      <c r="A216" s="6" t="s">
        <v>478</v>
      </c>
      <c r="B216" s="41" t="s">
        <v>483</v>
      </c>
      <c r="C216" s="31" t="s">
        <v>484</v>
      </c>
      <c r="D216" s="31" t="s">
        <v>485</v>
      </c>
      <c r="E216" s="31">
        <v>1410034</v>
      </c>
      <c r="F216" s="31">
        <v>2</v>
      </c>
      <c r="G216" s="31" t="s">
        <v>486</v>
      </c>
      <c r="H216" s="42" t="s">
        <v>454</v>
      </c>
      <c r="I216" s="31">
        <v>30</v>
      </c>
      <c r="J216" s="45">
        <v>504</v>
      </c>
      <c r="K216" s="61">
        <f t="shared" si="36"/>
        <v>41.98</v>
      </c>
      <c r="L216" s="57">
        <f t="shared" si="32"/>
        <v>56.2</v>
      </c>
      <c r="M216" s="57">
        <f t="shared" si="33"/>
        <v>2.52</v>
      </c>
      <c r="N216" s="61">
        <f t="shared" si="34"/>
        <v>2.52</v>
      </c>
      <c r="O216" s="61">
        <f t="shared" si="35"/>
        <v>61.240000000000009</v>
      </c>
      <c r="P216" s="45">
        <v>504</v>
      </c>
      <c r="Q216" s="44">
        <f t="shared" si="30"/>
        <v>545.98</v>
      </c>
      <c r="R216" s="39">
        <f t="shared" si="31"/>
        <v>47.12</v>
      </c>
      <c r="S216" s="61"/>
      <c r="T216" s="61"/>
      <c r="U216" s="61"/>
      <c r="V216" s="61"/>
      <c r="W216" s="61"/>
      <c r="X216" s="59">
        <v>0</v>
      </c>
      <c r="Y216" s="61"/>
      <c r="Z216" s="61"/>
      <c r="AA216" s="67"/>
      <c r="AB216" s="67"/>
      <c r="AC216" s="61"/>
      <c r="AD216" s="53"/>
      <c r="AE216" s="53"/>
      <c r="AF216" s="53"/>
      <c r="AG216" s="53"/>
      <c r="AH216" s="53"/>
      <c r="AI216" s="57">
        <f t="shared" si="37"/>
        <v>47.12</v>
      </c>
      <c r="AJ216" s="57">
        <f t="shared" si="38"/>
        <v>498.86</v>
      </c>
      <c r="AK216" s="5" t="str">
        <f t="shared" si="39"/>
        <v>209</v>
      </c>
    </row>
    <row r="217" spans="1:37" s="40" customFormat="1" x14ac:dyDescent="0.25">
      <c r="A217" s="6" t="s">
        <v>480</v>
      </c>
      <c r="B217" s="41" t="s">
        <v>553</v>
      </c>
      <c r="C217" s="31" t="s">
        <v>488</v>
      </c>
      <c r="D217" s="31" t="s">
        <v>33</v>
      </c>
      <c r="E217" s="31">
        <v>59600049</v>
      </c>
      <c r="F217" s="31">
        <v>2</v>
      </c>
      <c r="G217" s="31">
        <v>2900836673</v>
      </c>
      <c r="H217" s="42" t="s">
        <v>528</v>
      </c>
      <c r="I217" s="31">
        <v>30</v>
      </c>
      <c r="J217" s="45">
        <v>554</v>
      </c>
      <c r="K217" s="61">
        <f t="shared" si="36"/>
        <v>46.15</v>
      </c>
      <c r="L217" s="57">
        <f t="shared" si="32"/>
        <v>61.77</v>
      </c>
      <c r="M217" s="57">
        <f t="shared" si="33"/>
        <v>2.77</v>
      </c>
      <c r="N217" s="61">
        <f t="shared" si="34"/>
        <v>2.77</v>
      </c>
      <c r="O217" s="61">
        <f t="shared" si="35"/>
        <v>67.31</v>
      </c>
      <c r="P217" s="45">
        <v>554</v>
      </c>
      <c r="Q217" s="44">
        <f t="shared" si="30"/>
        <v>600.15</v>
      </c>
      <c r="R217" s="39">
        <f t="shared" si="31"/>
        <v>51.8</v>
      </c>
      <c r="S217" s="61">
        <v>31.58</v>
      </c>
      <c r="T217" s="61"/>
      <c r="U217" s="61"/>
      <c r="V217" s="61"/>
      <c r="W217" s="61">
        <v>387.8</v>
      </c>
      <c r="X217" s="59">
        <v>63.241</v>
      </c>
      <c r="Y217" s="61"/>
      <c r="Z217" s="61"/>
      <c r="AA217" s="67"/>
      <c r="AB217" s="67"/>
      <c r="AC217" s="61"/>
      <c r="AD217" s="53"/>
      <c r="AE217" s="53"/>
      <c r="AF217" s="53"/>
      <c r="AG217" s="53"/>
      <c r="AH217" s="53"/>
      <c r="AI217" s="57">
        <f t="shared" si="37"/>
        <v>534.42100000000005</v>
      </c>
      <c r="AJ217" s="57">
        <f t="shared" si="38"/>
        <v>65.728999999999928</v>
      </c>
      <c r="AK217" s="7" t="str">
        <f t="shared" si="39"/>
        <v>210</v>
      </c>
    </row>
    <row r="218" spans="1:37" s="40" customFormat="1" x14ac:dyDescent="0.25">
      <c r="A218" s="4" t="s">
        <v>482</v>
      </c>
      <c r="B218" s="41" t="s">
        <v>490</v>
      </c>
      <c r="C218" s="31">
        <v>1100625837</v>
      </c>
      <c r="D218" s="31" t="s">
        <v>33</v>
      </c>
      <c r="E218" s="31">
        <v>59600049</v>
      </c>
      <c r="F218" s="31">
        <v>2</v>
      </c>
      <c r="G218" s="31">
        <v>2900196874</v>
      </c>
      <c r="H218" s="42"/>
      <c r="I218" s="31">
        <v>30</v>
      </c>
      <c r="J218" s="60">
        <v>819</v>
      </c>
      <c r="K218" s="61">
        <f t="shared" si="36"/>
        <v>68.22</v>
      </c>
      <c r="L218" s="57">
        <f t="shared" si="32"/>
        <v>91.32</v>
      </c>
      <c r="M218" s="57">
        <f t="shared" si="33"/>
        <v>4.0999999999999996</v>
      </c>
      <c r="N218" s="61">
        <f t="shared" si="34"/>
        <v>4.0999999999999996</v>
      </c>
      <c r="O218" s="61">
        <f t="shared" si="35"/>
        <v>99.519999999999982</v>
      </c>
      <c r="P218" s="43">
        <v>819</v>
      </c>
      <c r="Q218" s="44">
        <f t="shared" si="30"/>
        <v>887.22</v>
      </c>
      <c r="R218" s="39">
        <f t="shared" si="31"/>
        <v>76.58</v>
      </c>
      <c r="S218" s="61">
        <v>61.04</v>
      </c>
      <c r="T218" s="61">
        <v>257.75</v>
      </c>
      <c r="U218" s="61"/>
      <c r="V218" s="61"/>
      <c r="W218" s="61"/>
      <c r="X218" s="59">
        <v>75.89</v>
      </c>
      <c r="Y218" s="61"/>
      <c r="Z218" s="61"/>
      <c r="AA218" s="67"/>
      <c r="AB218" s="67">
        <v>136.5</v>
      </c>
      <c r="AC218" s="61"/>
      <c r="AD218" s="53"/>
      <c r="AE218" s="53">
        <f>91.91+10</f>
        <v>101.91</v>
      </c>
      <c r="AF218" s="53"/>
      <c r="AG218" s="53"/>
      <c r="AH218" s="53"/>
      <c r="AI218" s="57">
        <f t="shared" si="37"/>
        <v>709.67</v>
      </c>
      <c r="AJ218" s="57">
        <f t="shared" si="38"/>
        <v>177.55000000000007</v>
      </c>
      <c r="AK218" s="5" t="str">
        <f t="shared" si="39"/>
        <v>211</v>
      </c>
    </row>
    <row r="219" spans="1:37" s="40" customFormat="1" x14ac:dyDescent="0.25">
      <c r="A219" s="6" t="s">
        <v>487</v>
      </c>
      <c r="B219" s="41" t="s">
        <v>492</v>
      </c>
      <c r="C219" s="31">
        <v>1102557392</v>
      </c>
      <c r="D219" s="31" t="s">
        <v>33</v>
      </c>
      <c r="E219" s="31">
        <v>59600049</v>
      </c>
      <c r="F219" s="31">
        <v>2</v>
      </c>
      <c r="G219" s="31">
        <v>2900688146</v>
      </c>
      <c r="H219" s="42"/>
      <c r="I219" s="31">
        <v>30</v>
      </c>
      <c r="J219" s="60">
        <v>672</v>
      </c>
      <c r="K219" s="61">
        <f t="shared" si="36"/>
        <v>55.98</v>
      </c>
      <c r="L219" s="57">
        <f t="shared" si="32"/>
        <v>74.930000000000007</v>
      </c>
      <c r="M219" s="57">
        <f t="shared" si="33"/>
        <v>3.36</v>
      </c>
      <c r="N219" s="61">
        <f t="shared" si="34"/>
        <v>3.36</v>
      </c>
      <c r="O219" s="61">
        <f t="shared" si="35"/>
        <v>81.650000000000006</v>
      </c>
      <c r="P219" s="43">
        <v>672</v>
      </c>
      <c r="Q219" s="44">
        <f t="shared" si="30"/>
        <v>727.98</v>
      </c>
      <c r="R219" s="39">
        <f t="shared" si="31"/>
        <v>62.83</v>
      </c>
      <c r="S219" s="61">
        <v>52.68</v>
      </c>
      <c r="T219" s="61"/>
      <c r="U219" s="61"/>
      <c r="V219" s="61"/>
      <c r="W219" s="61">
        <v>470.4</v>
      </c>
      <c r="X219" s="59">
        <v>9.9600000000000009</v>
      </c>
      <c r="Y219" s="61"/>
      <c r="Z219" s="61"/>
      <c r="AA219" s="67"/>
      <c r="AB219" s="67"/>
      <c r="AC219" s="61"/>
      <c r="AD219" s="53"/>
      <c r="AE219" s="53"/>
      <c r="AF219" s="53"/>
      <c r="AG219" s="53"/>
      <c r="AH219" s="53"/>
      <c r="AI219" s="57">
        <f t="shared" si="37"/>
        <v>595.87</v>
      </c>
      <c r="AJ219" s="57">
        <f t="shared" si="38"/>
        <v>132.11000000000001</v>
      </c>
      <c r="AK219" s="7" t="str">
        <f t="shared" si="39"/>
        <v>212</v>
      </c>
    </row>
    <row r="220" spans="1:37" s="40" customFormat="1" x14ac:dyDescent="0.25">
      <c r="A220" s="6" t="s">
        <v>489</v>
      </c>
      <c r="B220" s="41" t="s">
        <v>494</v>
      </c>
      <c r="C220" s="31">
        <v>1100784519</v>
      </c>
      <c r="D220" s="31" t="s">
        <v>33</v>
      </c>
      <c r="E220" s="31">
        <v>59600049</v>
      </c>
      <c r="F220" s="31">
        <v>2</v>
      </c>
      <c r="G220" s="31">
        <v>2900452039</v>
      </c>
      <c r="H220" s="42" t="s">
        <v>538</v>
      </c>
      <c r="I220" s="31">
        <v>30</v>
      </c>
      <c r="J220" s="60">
        <v>672</v>
      </c>
      <c r="K220" s="61">
        <v>0</v>
      </c>
      <c r="L220" s="57">
        <f t="shared" si="32"/>
        <v>74.930000000000007</v>
      </c>
      <c r="M220" s="57">
        <f t="shared" si="33"/>
        <v>3.36</v>
      </c>
      <c r="N220" s="61">
        <f t="shared" si="34"/>
        <v>3.36</v>
      </c>
      <c r="O220" s="61">
        <f t="shared" si="35"/>
        <v>81.650000000000006</v>
      </c>
      <c r="P220" s="43">
        <v>672</v>
      </c>
      <c r="Q220" s="44">
        <f t="shared" si="30"/>
        <v>672</v>
      </c>
      <c r="R220" s="39">
        <f t="shared" si="31"/>
        <v>62.83</v>
      </c>
      <c r="S220" s="61">
        <v>46.88</v>
      </c>
      <c r="T220" s="61"/>
      <c r="U220" s="61"/>
      <c r="V220" s="61"/>
      <c r="W220" s="61">
        <v>470.4</v>
      </c>
      <c r="X220" s="59">
        <v>80</v>
      </c>
      <c r="Y220" s="61"/>
      <c r="Z220" s="61"/>
      <c r="AA220" s="67"/>
      <c r="AB220" s="67"/>
      <c r="AC220" s="61"/>
      <c r="AD220" s="53"/>
      <c r="AE220" s="53"/>
      <c r="AF220" s="53"/>
      <c r="AG220" s="53"/>
      <c r="AH220" s="53"/>
      <c r="AI220" s="57">
        <f t="shared" si="37"/>
        <v>660.11</v>
      </c>
      <c r="AJ220" s="57">
        <f t="shared" si="38"/>
        <v>11.889999999999986</v>
      </c>
      <c r="AK220" s="5" t="str">
        <f t="shared" si="39"/>
        <v>213</v>
      </c>
    </row>
    <row r="221" spans="1:37" s="40" customFormat="1" x14ac:dyDescent="0.25">
      <c r="A221" s="4" t="s">
        <v>491</v>
      </c>
      <c r="B221" s="41" t="s">
        <v>496</v>
      </c>
      <c r="C221" s="31">
        <v>1101713723</v>
      </c>
      <c r="D221" s="31" t="s">
        <v>33</v>
      </c>
      <c r="E221" s="31">
        <v>59600049</v>
      </c>
      <c r="F221" s="31">
        <v>2</v>
      </c>
      <c r="G221" s="31">
        <v>2900155167</v>
      </c>
      <c r="H221" s="42" t="s">
        <v>531</v>
      </c>
      <c r="I221" s="31">
        <v>30</v>
      </c>
      <c r="J221" s="60">
        <v>667.11</v>
      </c>
      <c r="K221" s="61">
        <f t="shared" si="36"/>
        <v>55.57</v>
      </c>
      <c r="L221" s="57">
        <f t="shared" si="32"/>
        <v>74.38</v>
      </c>
      <c r="M221" s="57">
        <f t="shared" si="33"/>
        <v>3.34</v>
      </c>
      <c r="N221" s="61">
        <f t="shared" si="34"/>
        <v>3.34</v>
      </c>
      <c r="O221" s="61">
        <f t="shared" si="35"/>
        <v>81.06</v>
      </c>
      <c r="P221" s="43">
        <v>667.11</v>
      </c>
      <c r="Q221" s="44">
        <f t="shared" si="30"/>
        <v>722.68000000000006</v>
      </c>
      <c r="R221" s="39">
        <f t="shared" si="31"/>
        <v>62.37</v>
      </c>
      <c r="S221" s="61">
        <v>45.52</v>
      </c>
      <c r="T221" s="61"/>
      <c r="U221" s="61"/>
      <c r="V221" s="61"/>
      <c r="W221" s="61">
        <v>466.98</v>
      </c>
      <c r="X221" s="59">
        <v>68.992000000000004</v>
      </c>
      <c r="Y221" s="61"/>
      <c r="Z221" s="61"/>
      <c r="AA221" s="67"/>
      <c r="AB221" s="67"/>
      <c r="AC221" s="61"/>
      <c r="AD221" s="53"/>
      <c r="AE221" s="53"/>
      <c r="AF221" s="53"/>
      <c r="AG221" s="53"/>
      <c r="AH221" s="53"/>
      <c r="AI221" s="57">
        <f t="shared" si="37"/>
        <v>643.86199999999997</v>
      </c>
      <c r="AJ221" s="57">
        <f t="shared" si="38"/>
        <v>78.818000000000097</v>
      </c>
      <c r="AK221" s="7" t="str">
        <f t="shared" si="39"/>
        <v>214</v>
      </c>
    </row>
    <row r="222" spans="1:37" s="40" customFormat="1" x14ac:dyDescent="0.25">
      <c r="A222" s="6" t="s">
        <v>493</v>
      </c>
      <c r="B222" s="41" t="s">
        <v>498</v>
      </c>
      <c r="C222" s="31">
        <v>1102292925</v>
      </c>
      <c r="D222" s="31" t="s">
        <v>33</v>
      </c>
      <c r="E222" s="31">
        <v>59600049</v>
      </c>
      <c r="F222" s="31">
        <v>2</v>
      </c>
      <c r="G222" s="31">
        <v>2900438071</v>
      </c>
      <c r="H222" s="42"/>
      <c r="I222" s="31">
        <v>30</v>
      </c>
      <c r="J222" s="45">
        <v>554</v>
      </c>
      <c r="K222" s="61">
        <v>0</v>
      </c>
      <c r="L222" s="57">
        <f t="shared" si="32"/>
        <v>61.77</v>
      </c>
      <c r="M222" s="57">
        <f t="shared" si="33"/>
        <v>2.77</v>
      </c>
      <c r="N222" s="61">
        <f t="shared" si="34"/>
        <v>2.77</v>
      </c>
      <c r="O222" s="61">
        <f t="shared" si="35"/>
        <v>67.31</v>
      </c>
      <c r="P222" s="45">
        <v>554</v>
      </c>
      <c r="Q222" s="44">
        <f t="shared" si="30"/>
        <v>554</v>
      </c>
      <c r="R222" s="39">
        <f t="shared" si="31"/>
        <v>51.8</v>
      </c>
      <c r="S222" s="61">
        <v>59.52</v>
      </c>
      <c r="T222" s="61"/>
      <c r="U222" s="61"/>
      <c r="V222" s="61"/>
      <c r="W222" s="61"/>
      <c r="X222" s="59">
        <v>186.84100000000001</v>
      </c>
      <c r="Y222" s="61"/>
      <c r="Z222" s="61"/>
      <c r="AA222" s="67"/>
      <c r="AB222" s="67"/>
      <c r="AC222" s="61"/>
      <c r="AD222" s="53"/>
      <c r="AE222" s="53"/>
      <c r="AF222" s="53"/>
      <c r="AG222" s="53"/>
      <c r="AH222" s="53"/>
      <c r="AI222" s="57">
        <f t="shared" si="37"/>
        <v>298.161</v>
      </c>
      <c r="AJ222" s="57">
        <f t="shared" si="38"/>
        <v>255.839</v>
      </c>
      <c r="AK222" s="5" t="str">
        <f t="shared" si="39"/>
        <v>215</v>
      </c>
    </row>
    <row r="223" spans="1:37" s="40" customFormat="1" x14ac:dyDescent="0.25">
      <c r="A223" s="6" t="s">
        <v>495</v>
      </c>
      <c r="B223" s="41" t="s">
        <v>500</v>
      </c>
      <c r="C223" s="31">
        <v>1101070306</v>
      </c>
      <c r="D223" s="31" t="s">
        <v>33</v>
      </c>
      <c r="E223" s="31">
        <v>59600049</v>
      </c>
      <c r="F223" s="31">
        <v>2</v>
      </c>
      <c r="G223" s="31">
        <v>2101033095</v>
      </c>
      <c r="H223" s="42"/>
      <c r="I223" s="31">
        <v>30</v>
      </c>
      <c r="J223" s="60">
        <v>902.33</v>
      </c>
      <c r="K223" s="61">
        <f t="shared" si="36"/>
        <v>75.16</v>
      </c>
      <c r="L223" s="57">
        <f t="shared" si="32"/>
        <v>100.61</v>
      </c>
      <c r="M223" s="57">
        <f t="shared" si="33"/>
        <v>4.51</v>
      </c>
      <c r="N223" s="61">
        <f>ROUND((J223*0.5%),2)</f>
        <v>4.51</v>
      </c>
      <c r="O223" s="61">
        <f>SUM(L223:N223)</f>
        <v>109.63000000000001</v>
      </c>
      <c r="P223" s="43">
        <v>902.33</v>
      </c>
      <c r="Q223" s="44">
        <f t="shared" si="30"/>
        <v>977.49</v>
      </c>
      <c r="R223" s="39">
        <f t="shared" si="31"/>
        <v>84.37</v>
      </c>
      <c r="S223" s="61">
        <v>148.41</v>
      </c>
      <c r="T223" s="61"/>
      <c r="U223" s="61"/>
      <c r="V223" s="61"/>
      <c r="W223" s="61"/>
      <c r="X223" s="59">
        <v>89.644000000000005</v>
      </c>
      <c r="Y223" s="61"/>
      <c r="Z223" s="61"/>
      <c r="AA223" s="67"/>
      <c r="AB223" s="67"/>
      <c r="AC223" s="61"/>
      <c r="AD223" s="53"/>
      <c r="AE223" s="53"/>
      <c r="AF223" s="53"/>
      <c r="AG223" s="53"/>
      <c r="AH223" s="53"/>
      <c r="AI223" s="57">
        <f t="shared" si="37"/>
        <v>322.42399999999998</v>
      </c>
      <c r="AJ223" s="57">
        <f t="shared" si="38"/>
        <v>655.06600000000003</v>
      </c>
      <c r="AK223" s="7" t="str">
        <f t="shared" si="39"/>
        <v>216</v>
      </c>
    </row>
    <row r="224" spans="1:37" s="40" customFormat="1" x14ac:dyDescent="0.25">
      <c r="A224" s="4" t="s">
        <v>497</v>
      </c>
      <c r="B224" s="41" t="s">
        <v>502</v>
      </c>
      <c r="C224" s="31">
        <v>1706777719</v>
      </c>
      <c r="D224" s="31" t="s">
        <v>41</v>
      </c>
      <c r="E224" s="31">
        <v>59700001</v>
      </c>
      <c r="F224" s="31">
        <v>2</v>
      </c>
      <c r="G224" s="31" t="s">
        <v>503</v>
      </c>
      <c r="H224" s="42"/>
      <c r="I224" s="31">
        <v>30</v>
      </c>
      <c r="J224" s="45">
        <v>504</v>
      </c>
      <c r="K224" s="61">
        <f t="shared" si="36"/>
        <v>41.98</v>
      </c>
      <c r="L224" s="57">
        <f t="shared" si="32"/>
        <v>56.2</v>
      </c>
      <c r="M224" s="57">
        <f t="shared" si="33"/>
        <v>2.52</v>
      </c>
      <c r="N224" s="61">
        <f t="shared" si="34"/>
        <v>2.52</v>
      </c>
      <c r="O224" s="61">
        <f t="shared" si="35"/>
        <v>61.240000000000009</v>
      </c>
      <c r="P224" s="45">
        <v>504</v>
      </c>
      <c r="Q224" s="44">
        <f t="shared" si="30"/>
        <v>545.98</v>
      </c>
      <c r="R224" s="39">
        <f t="shared" si="31"/>
        <v>47.12</v>
      </c>
      <c r="S224" s="61"/>
      <c r="T224" s="61"/>
      <c r="U224" s="61"/>
      <c r="V224" s="61"/>
      <c r="W224" s="61">
        <v>84</v>
      </c>
      <c r="X224" s="59">
        <v>0</v>
      </c>
      <c r="Y224" s="61">
        <v>404</v>
      </c>
      <c r="Z224" s="61"/>
      <c r="AA224" s="67"/>
      <c r="AB224" s="67"/>
      <c r="AC224" s="61"/>
      <c r="AD224" s="53"/>
      <c r="AE224" s="53"/>
      <c r="AF224" s="53"/>
      <c r="AG224" s="53"/>
      <c r="AH224" s="53"/>
      <c r="AI224" s="57">
        <f t="shared" si="37"/>
        <v>535.12</v>
      </c>
      <c r="AJ224" s="57">
        <f t="shared" si="38"/>
        <v>10.860000000000014</v>
      </c>
      <c r="AK224" s="5" t="str">
        <f t="shared" si="39"/>
        <v>217</v>
      </c>
    </row>
    <row r="225" spans="1:37" s="40" customFormat="1" x14ac:dyDescent="0.25">
      <c r="A225" s="6" t="s">
        <v>499</v>
      </c>
      <c r="B225" s="41" t="s">
        <v>505</v>
      </c>
      <c r="C225" s="31">
        <v>1102024393</v>
      </c>
      <c r="D225" s="31" t="s">
        <v>33</v>
      </c>
      <c r="E225" s="31">
        <v>59600049</v>
      </c>
      <c r="F225" s="31">
        <v>2</v>
      </c>
      <c r="G225" s="31">
        <v>2900399483</v>
      </c>
      <c r="H225" s="42" t="s">
        <v>540</v>
      </c>
      <c r="I225" s="31">
        <v>30</v>
      </c>
      <c r="J225" s="45">
        <v>504</v>
      </c>
      <c r="K225" s="61">
        <f t="shared" si="36"/>
        <v>41.98</v>
      </c>
      <c r="L225" s="57">
        <f t="shared" si="32"/>
        <v>56.2</v>
      </c>
      <c r="M225" s="57">
        <f t="shared" si="33"/>
        <v>2.52</v>
      </c>
      <c r="N225" s="61">
        <f t="shared" si="34"/>
        <v>2.52</v>
      </c>
      <c r="O225" s="61">
        <f t="shared" si="35"/>
        <v>61.240000000000009</v>
      </c>
      <c r="P225" s="45">
        <v>504</v>
      </c>
      <c r="Q225" s="44">
        <f t="shared" si="30"/>
        <v>545.98</v>
      </c>
      <c r="R225" s="39">
        <f t="shared" si="31"/>
        <v>47.12</v>
      </c>
      <c r="S225" s="61">
        <v>33.89</v>
      </c>
      <c r="T225" s="61"/>
      <c r="U225" s="61"/>
      <c r="V225" s="61"/>
      <c r="W225" s="61">
        <v>352.8</v>
      </c>
      <c r="X225" s="59">
        <v>10.879999999999999</v>
      </c>
      <c r="Y225" s="61"/>
      <c r="Z225" s="61"/>
      <c r="AA225" s="67"/>
      <c r="AB225" s="67"/>
      <c r="AC225" s="65"/>
      <c r="AD225" s="72"/>
      <c r="AE225" s="72"/>
      <c r="AF225" s="72"/>
      <c r="AG225" s="72"/>
      <c r="AH225" s="72"/>
      <c r="AI225" s="57">
        <f t="shared" si="37"/>
        <v>444.69</v>
      </c>
      <c r="AJ225" s="57">
        <f t="shared" si="38"/>
        <v>101.29000000000002</v>
      </c>
      <c r="AK225" s="7" t="str">
        <f t="shared" si="39"/>
        <v>218</v>
      </c>
    </row>
    <row r="226" spans="1:37" s="40" customFormat="1" x14ac:dyDescent="0.25">
      <c r="A226" s="6" t="s">
        <v>501</v>
      </c>
      <c r="B226" s="41" t="s">
        <v>507</v>
      </c>
      <c r="C226" s="31">
        <v>1102739099</v>
      </c>
      <c r="D226" s="31" t="s">
        <v>33</v>
      </c>
      <c r="E226" s="31">
        <v>59600049</v>
      </c>
      <c r="F226" s="31">
        <v>2</v>
      </c>
      <c r="G226" s="31">
        <v>2101055393</v>
      </c>
      <c r="H226" s="42" t="s">
        <v>531</v>
      </c>
      <c r="I226" s="31">
        <v>30</v>
      </c>
      <c r="J226" s="45">
        <v>554</v>
      </c>
      <c r="K226" s="61">
        <v>0</v>
      </c>
      <c r="L226" s="57">
        <f t="shared" si="32"/>
        <v>61.77</v>
      </c>
      <c r="M226" s="57">
        <f t="shared" si="33"/>
        <v>2.77</v>
      </c>
      <c r="N226" s="61">
        <f t="shared" si="34"/>
        <v>2.77</v>
      </c>
      <c r="O226" s="61">
        <f t="shared" si="35"/>
        <v>67.31</v>
      </c>
      <c r="P226" s="45">
        <v>554</v>
      </c>
      <c r="Q226" s="44">
        <f t="shared" si="30"/>
        <v>554</v>
      </c>
      <c r="R226" s="39">
        <f t="shared" si="31"/>
        <v>51.8</v>
      </c>
      <c r="S226" s="61"/>
      <c r="T226" s="61"/>
      <c r="U226" s="61"/>
      <c r="V226" s="61"/>
      <c r="W226" s="61"/>
      <c r="X226" s="59">
        <v>11.381</v>
      </c>
      <c r="Y226" s="61"/>
      <c r="Z226" s="61"/>
      <c r="AA226" s="67"/>
      <c r="AB226" s="67"/>
      <c r="AC226" s="61"/>
      <c r="AD226" s="53"/>
      <c r="AE226" s="53"/>
      <c r="AF226" s="53"/>
      <c r="AG226" s="53"/>
      <c r="AH226" s="53"/>
      <c r="AI226" s="57">
        <f t="shared" si="37"/>
        <v>63.180999999999997</v>
      </c>
      <c r="AJ226" s="57">
        <f t="shared" si="38"/>
        <v>490.81900000000002</v>
      </c>
      <c r="AK226" s="5" t="str">
        <f t="shared" si="39"/>
        <v>219</v>
      </c>
    </row>
    <row r="227" spans="1:37" s="40" customFormat="1" x14ac:dyDescent="0.25">
      <c r="A227" s="4" t="s">
        <v>504</v>
      </c>
      <c r="B227" s="41" t="s">
        <v>509</v>
      </c>
      <c r="C227" s="31">
        <v>1101932638</v>
      </c>
      <c r="D227" s="31" t="s">
        <v>33</v>
      </c>
      <c r="E227" s="31">
        <v>59600049</v>
      </c>
      <c r="F227" s="31">
        <v>2</v>
      </c>
      <c r="G227" s="31">
        <v>2900505367</v>
      </c>
      <c r="H227" s="42"/>
      <c r="I227" s="31">
        <v>30</v>
      </c>
      <c r="J227" s="60">
        <v>806.86</v>
      </c>
      <c r="K227" s="61">
        <f t="shared" si="36"/>
        <v>67.209999999999994</v>
      </c>
      <c r="L227" s="57">
        <f t="shared" si="32"/>
        <v>89.96</v>
      </c>
      <c r="M227" s="57">
        <f t="shared" si="33"/>
        <v>4.03</v>
      </c>
      <c r="N227" s="61">
        <f t="shared" si="34"/>
        <v>4.03</v>
      </c>
      <c r="O227" s="61">
        <f t="shared" si="35"/>
        <v>98.02</v>
      </c>
      <c r="P227" s="43">
        <v>806.86</v>
      </c>
      <c r="Q227" s="44">
        <f t="shared" si="30"/>
        <v>874.07</v>
      </c>
      <c r="R227" s="39">
        <f t="shared" si="31"/>
        <v>75.44</v>
      </c>
      <c r="S227" s="61">
        <v>102.59</v>
      </c>
      <c r="T227" s="61"/>
      <c r="U227" s="61"/>
      <c r="V227" s="61"/>
      <c r="W227" s="61"/>
      <c r="X227" s="59">
        <v>41.07</v>
      </c>
      <c r="Y227" s="61">
        <v>234</v>
      </c>
      <c r="Z227" s="61">
        <f>289</f>
        <v>289</v>
      </c>
      <c r="AA227" s="67"/>
      <c r="AB227" s="67"/>
      <c r="AC227" s="61"/>
      <c r="AD227" s="53"/>
      <c r="AE227" s="53"/>
      <c r="AF227" s="53"/>
      <c r="AG227" s="53"/>
      <c r="AH227" s="53"/>
      <c r="AI227" s="57">
        <f t="shared" si="37"/>
        <v>742.1</v>
      </c>
      <c r="AJ227" s="57">
        <f t="shared" si="38"/>
        <v>131.97000000000003</v>
      </c>
      <c r="AK227" s="7" t="str">
        <f t="shared" si="39"/>
        <v>220</v>
      </c>
    </row>
    <row r="228" spans="1:37" s="40" customFormat="1" x14ac:dyDescent="0.25">
      <c r="A228" s="6" t="s">
        <v>506</v>
      </c>
      <c r="B228" s="41" t="s">
        <v>511</v>
      </c>
      <c r="C228" s="31">
        <v>1304998519</v>
      </c>
      <c r="D228" s="31" t="s">
        <v>33</v>
      </c>
      <c r="E228" s="31">
        <v>59600049</v>
      </c>
      <c r="F228" s="31">
        <v>2</v>
      </c>
      <c r="G228" s="31">
        <v>2900082933</v>
      </c>
      <c r="H228" s="42" t="s">
        <v>527</v>
      </c>
      <c r="I228" s="31">
        <v>30</v>
      </c>
      <c r="J228" s="60">
        <v>567.45000000000005</v>
      </c>
      <c r="K228" s="61">
        <v>0</v>
      </c>
      <c r="L228" s="57">
        <f t="shared" si="32"/>
        <v>63.27</v>
      </c>
      <c r="M228" s="57">
        <f t="shared" si="33"/>
        <v>2.84</v>
      </c>
      <c r="N228" s="61">
        <f t="shared" si="34"/>
        <v>2.84</v>
      </c>
      <c r="O228" s="61">
        <f t="shared" si="35"/>
        <v>68.95</v>
      </c>
      <c r="P228" s="43">
        <v>567.45000000000005</v>
      </c>
      <c r="Q228" s="44">
        <f t="shared" si="30"/>
        <v>567.45000000000005</v>
      </c>
      <c r="R228" s="39">
        <f t="shared" si="31"/>
        <v>53.06</v>
      </c>
      <c r="S228" s="61">
        <v>123.45</v>
      </c>
      <c r="T228" s="61"/>
      <c r="U228" s="61"/>
      <c r="V228" s="61"/>
      <c r="W228" s="61"/>
      <c r="X228" s="59">
        <v>160.23599999999999</v>
      </c>
      <c r="Y228" s="61"/>
      <c r="Z228" s="61"/>
      <c r="AA228" s="67"/>
      <c r="AB228" s="67"/>
      <c r="AC228" s="61"/>
      <c r="AD228" s="53">
        <v>40.36</v>
      </c>
      <c r="AE228" s="53"/>
      <c r="AF228" s="53"/>
      <c r="AG228" s="53"/>
      <c r="AH228" s="53"/>
      <c r="AI228" s="57">
        <f t="shared" si="37"/>
        <v>377.10599999999999</v>
      </c>
      <c r="AJ228" s="57">
        <f t="shared" si="38"/>
        <v>190.34400000000005</v>
      </c>
      <c r="AK228" s="5" t="str">
        <f t="shared" si="39"/>
        <v>221</v>
      </c>
    </row>
    <row r="229" spans="1:37" s="40" customFormat="1" x14ac:dyDescent="0.25">
      <c r="A229" s="6" t="s">
        <v>508</v>
      </c>
      <c r="B229" s="41" t="s">
        <v>513</v>
      </c>
      <c r="C229" s="54">
        <v>1102363981</v>
      </c>
      <c r="D229" s="54" t="s">
        <v>33</v>
      </c>
      <c r="E229" s="54">
        <v>59600049</v>
      </c>
      <c r="F229" s="54">
        <v>2</v>
      </c>
      <c r="G229" s="54">
        <v>2900542796</v>
      </c>
      <c r="H229" s="55" t="s">
        <v>542</v>
      </c>
      <c r="I229" s="54">
        <v>30</v>
      </c>
      <c r="J229" s="45">
        <v>705</v>
      </c>
      <c r="K229" s="61">
        <f t="shared" si="36"/>
        <v>58.73</v>
      </c>
      <c r="L229" s="57">
        <f t="shared" si="32"/>
        <v>78.61</v>
      </c>
      <c r="M229" s="57">
        <f t="shared" si="33"/>
        <v>3.53</v>
      </c>
      <c r="N229" s="73">
        <f t="shared" si="34"/>
        <v>3.53</v>
      </c>
      <c r="O229" s="73">
        <f t="shared" si="35"/>
        <v>85.67</v>
      </c>
      <c r="P229" s="45">
        <v>705</v>
      </c>
      <c r="Q229" s="44">
        <f t="shared" si="30"/>
        <v>763.73</v>
      </c>
      <c r="R229" s="39">
        <f t="shared" si="31"/>
        <v>65.92</v>
      </c>
      <c r="S229" s="61">
        <v>18.04</v>
      </c>
      <c r="T229" s="61"/>
      <c r="U229" s="73"/>
      <c r="V229" s="73"/>
      <c r="W229" s="61"/>
      <c r="X229" s="59">
        <v>12.89</v>
      </c>
      <c r="Y229" s="73"/>
      <c r="Z229" s="73"/>
      <c r="AA229" s="67"/>
      <c r="AB229" s="67"/>
      <c r="AC229" s="61"/>
      <c r="AD229" s="53"/>
      <c r="AE229" s="53"/>
      <c r="AF229" s="53"/>
      <c r="AG229" s="53"/>
      <c r="AH229" s="53"/>
      <c r="AI229" s="57">
        <f t="shared" si="37"/>
        <v>96.850000000000009</v>
      </c>
      <c r="AJ229" s="57">
        <f t="shared" si="38"/>
        <v>666.88</v>
      </c>
      <c r="AK229" s="7" t="str">
        <f t="shared" si="39"/>
        <v>222</v>
      </c>
    </row>
    <row r="230" spans="1:37" s="40" customFormat="1" x14ac:dyDescent="0.25">
      <c r="A230" s="4" t="s">
        <v>510</v>
      </c>
      <c r="B230" s="41" t="s">
        <v>515</v>
      </c>
      <c r="C230" s="54">
        <v>1102069083</v>
      </c>
      <c r="D230" s="54" t="s">
        <v>33</v>
      </c>
      <c r="E230" s="54">
        <v>59600049</v>
      </c>
      <c r="F230" s="54">
        <v>2</v>
      </c>
      <c r="G230" s="54">
        <v>2900377001</v>
      </c>
      <c r="H230" s="55" t="s">
        <v>523</v>
      </c>
      <c r="I230" s="54">
        <v>30</v>
      </c>
      <c r="J230" s="45">
        <v>755</v>
      </c>
      <c r="K230" s="61">
        <f t="shared" si="36"/>
        <v>62.89</v>
      </c>
      <c r="L230" s="57">
        <f t="shared" si="32"/>
        <v>84.18</v>
      </c>
      <c r="M230" s="57">
        <f t="shared" si="33"/>
        <v>3.78</v>
      </c>
      <c r="N230" s="73">
        <f t="shared" si="34"/>
        <v>3.78</v>
      </c>
      <c r="O230" s="73">
        <f t="shared" si="35"/>
        <v>91.740000000000009</v>
      </c>
      <c r="P230" s="45">
        <v>755</v>
      </c>
      <c r="Q230" s="44">
        <f t="shared" si="30"/>
        <v>817.89</v>
      </c>
      <c r="R230" s="39">
        <f t="shared" si="31"/>
        <v>70.59</v>
      </c>
      <c r="S230" s="61">
        <v>56.84</v>
      </c>
      <c r="T230" s="61"/>
      <c r="U230" s="73"/>
      <c r="V230" s="73"/>
      <c r="W230" s="61"/>
      <c r="X230" s="59">
        <v>54.631</v>
      </c>
      <c r="Y230" s="73"/>
      <c r="Z230" s="73"/>
      <c r="AA230" s="67"/>
      <c r="AB230" s="67"/>
      <c r="AC230" s="61"/>
      <c r="AD230" s="53"/>
      <c r="AE230" s="53"/>
      <c r="AF230" s="53"/>
      <c r="AG230" s="53"/>
      <c r="AH230" s="53"/>
      <c r="AI230" s="57">
        <f t="shared" si="37"/>
        <v>182.06100000000001</v>
      </c>
      <c r="AJ230" s="57">
        <f t="shared" si="38"/>
        <v>635.82899999999995</v>
      </c>
      <c r="AK230" s="5" t="str">
        <f t="shared" si="39"/>
        <v>223</v>
      </c>
    </row>
    <row r="231" spans="1:37" s="40" customFormat="1" x14ac:dyDescent="0.25">
      <c r="A231" s="6" t="s">
        <v>512</v>
      </c>
      <c r="B231" s="41" t="s">
        <v>516</v>
      </c>
      <c r="C231" s="54" t="s">
        <v>517</v>
      </c>
      <c r="D231" s="54" t="s">
        <v>33</v>
      </c>
      <c r="E231" s="54">
        <v>59600049</v>
      </c>
      <c r="F231" s="54">
        <v>2</v>
      </c>
      <c r="G231" s="54">
        <v>2101071569</v>
      </c>
      <c r="H231" s="42" t="s">
        <v>531</v>
      </c>
      <c r="I231" s="54">
        <v>30</v>
      </c>
      <c r="J231" s="60">
        <v>868.09</v>
      </c>
      <c r="K231" s="61">
        <f t="shared" si="36"/>
        <v>72.31</v>
      </c>
      <c r="L231" s="57">
        <f t="shared" si="32"/>
        <v>96.79</v>
      </c>
      <c r="M231" s="57">
        <f t="shared" si="33"/>
        <v>4.34</v>
      </c>
      <c r="N231" s="73">
        <f t="shared" si="34"/>
        <v>4.34</v>
      </c>
      <c r="O231" s="73">
        <f t="shared" si="35"/>
        <v>105.47000000000001</v>
      </c>
      <c r="P231" s="56">
        <v>868.09</v>
      </c>
      <c r="Q231" s="44">
        <f t="shared" si="30"/>
        <v>940.40000000000009</v>
      </c>
      <c r="R231" s="39">
        <f t="shared" si="31"/>
        <v>81.17</v>
      </c>
      <c r="S231" s="61"/>
      <c r="T231" s="61"/>
      <c r="U231" s="73"/>
      <c r="V231" s="73"/>
      <c r="W231" s="61"/>
      <c r="X231" s="59">
        <v>15.002000000000001</v>
      </c>
      <c r="Y231" s="73"/>
      <c r="Z231" s="73"/>
      <c r="AA231" s="67"/>
      <c r="AB231" s="67"/>
      <c r="AC231" s="73"/>
      <c r="AD231" s="57"/>
      <c r="AE231" s="57"/>
      <c r="AF231" s="57"/>
      <c r="AG231" s="57"/>
      <c r="AH231" s="57"/>
      <c r="AI231" s="57">
        <f t="shared" si="37"/>
        <v>96.171999999999997</v>
      </c>
      <c r="AJ231" s="57">
        <f t="shared" si="38"/>
        <v>844.22800000000007</v>
      </c>
      <c r="AK231" s="7" t="str">
        <f t="shared" si="39"/>
        <v>224</v>
      </c>
    </row>
    <row r="232" spans="1:37" s="40" customFormat="1" x14ac:dyDescent="0.25">
      <c r="A232" s="6" t="s">
        <v>514</v>
      </c>
      <c r="B232" s="41" t="s">
        <v>518</v>
      </c>
      <c r="C232" s="47" t="s">
        <v>519</v>
      </c>
      <c r="D232" s="54" t="s">
        <v>33</v>
      </c>
      <c r="E232" s="54">
        <v>59600049</v>
      </c>
      <c r="F232" s="54">
        <v>2</v>
      </c>
      <c r="G232" s="54">
        <v>2900593666</v>
      </c>
      <c r="H232" s="55" t="s">
        <v>545</v>
      </c>
      <c r="I232" s="54" t="s">
        <v>44</v>
      </c>
      <c r="J232" s="45">
        <v>520</v>
      </c>
      <c r="K232" s="61">
        <f t="shared" si="36"/>
        <v>43.32</v>
      </c>
      <c r="L232" s="57">
        <f t="shared" si="32"/>
        <v>57.98</v>
      </c>
      <c r="M232" s="57">
        <f t="shared" si="33"/>
        <v>2.6</v>
      </c>
      <c r="N232" s="73">
        <f t="shared" si="34"/>
        <v>2.6</v>
      </c>
      <c r="O232" s="73">
        <f t="shared" si="35"/>
        <v>63.18</v>
      </c>
      <c r="P232" s="45">
        <v>520</v>
      </c>
      <c r="Q232" s="44">
        <f t="shared" si="30"/>
        <v>563.32000000000005</v>
      </c>
      <c r="R232" s="39">
        <f t="shared" si="31"/>
        <v>48.62</v>
      </c>
      <c r="S232" s="61"/>
      <c r="T232" s="61"/>
      <c r="U232" s="73"/>
      <c r="V232" s="73"/>
      <c r="W232" s="61"/>
      <c r="X232" s="59">
        <v>11.038999999999998</v>
      </c>
      <c r="Y232" s="73"/>
      <c r="Z232" s="73"/>
      <c r="AA232" s="67"/>
      <c r="AB232" s="67"/>
      <c r="AC232" s="73"/>
      <c r="AD232" s="57"/>
      <c r="AE232" s="57">
        <v>82.5</v>
      </c>
      <c r="AF232" s="57"/>
      <c r="AG232" s="57"/>
      <c r="AH232" s="57"/>
      <c r="AI232" s="57">
        <f t="shared" si="37"/>
        <v>142.15899999999999</v>
      </c>
      <c r="AJ232" s="57">
        <f t="shared" si="38"/>
        <v>421.16100000000006</v>
      </c>
      <c r="AK232" s="5" t="str">
        <f t="shared" si="39"/>
        <v>225</v>
      </c>
    </row>
    <row r="233" spans="1:37" x14ac:dyDescent="0.25">
      <c r="A233" s="8"/>
      <c r="B233" s="9" t="s">
        <v>520</v>
      </c>
      <c r="C233" s="10"/>
      <c r="D233" s="10"/>
      <c r="E233" s="10"/>
      <c r="F233" s="10"/>
      <c r="G233" s="10"/>
      <c r="H233" s="10"/>
      <c r="I233" s="10"/>
      <c r="J233" s="11">
        <f t="shared" ref="J233:AJ233" si="40">SUM(J8:J232)</f>
        <v>135280.65000000002</v>
      </c>
      <c r="K233" s="11">
        <f>SUM(K8:K232)</f>
        <v>8395.3299999999763</v>
      </c>
      <c r="L233" s="11">
        <f t="shared" si="40"/>
        <v>15084.100000000026</v>
      </c>
      <c r="M233" s="11">
        <f t="shared" si="40"/>
        <v>676.51999999999964</v>
      </c>
      <c r="N233" s="11">
        <f t="shared" si="40"/>
        <v>676.51999999999964</v>
      </c>
      <c r="O233" s="11">
        <f t="shared" si="40"/>
        <v>16437.139999999978</v>
      </c>
      <c r="P233" s="33">
        <f t="shared" si="40"/>
        <v>135325.45000000001</v>
      </c>
      <c r="Q233" s="33">
        <f t="shared" si="40"/>
        <v>143675.97999999995</v>
      </c>
      <c r="R233" s="33">
        <f t="shared" si="40"/>
        <v>12648.440000000008</v>
      </c>
      <c r="S233" s="11">
        <f t="shared" si="40"/>
        <v>7309.17</v>
      </c>
      <c r="T233" s="11">
        <f t="shared" si="40"/>
        <v>2474.98</v>
      </c>
      <c r="U233" s="11">
        <f t="shared" si="40"/>
        <v>158.5</v>
      </c>
      <c r="V233" s="11">
        <f t="shared" si="40"/>
        <v>2136.8500000000004</v>
      </c>
      <c r="W233" s="11">
        <f t="shared" si="40"/>
        <v>26314.589999999997</v>
      </c>
      <c r="X233" s="11">
        <f t="shared" si="40"/>
        <v>8982.5310000000027</v>
      </c>
      <c r="Y233" s="11">
        <f t="shared" si="40"/>
        <v>3180</v>
      </c>
      <c r="Z233" s="11">
        <f t="shared" si="40"/>
        <v>2477</v>
      </c>
      <c r="AA233" s="33">
        <f t="shared" si="40"/>
        <v>329.57</v>
      </c>
      <c r="AB233" s="33">
        <f t="shared" si="40"/>
        <v>1136.5</v>
      </c>
      <c r="AC233" s="33">
        <f t="shared" si="40"/>
        <v>59.58</v>
      </c>
      <c r="AD233" s="33">
        <f t="shared" si="40"/>
        <v>310.26</v>
      </c>
      <c r="AE233" s="33">
        <f>SUM(AE8:AE232)</f>
        <v>331.46000000000004</v>
      </c>
      <c r="AF233" s="33">
        <f>SUM(AF8:AF232)</f>
        <v>0</v>
      </c>
      <c r="AG233" s="33">
        <f>SUM(AG8:AG232)</f>
        <v>0</v>
      </c>
      <c r="AH233" s="33">
        <f t="shared" ref="AH233" si="41">SUM(AH8:AH232)</f>
        <v>11.85</v>
      </c>
      <c r="AI233" s="33">
        <f t="shared" si="40"/>
        <v>67861.281000000032</v>
      </c>
      <c r="AJ233" s="33">
        <f t="shared" si="40"/>
        <v>75814.699000000081</v>
      </c>
      <c r="AK233" s="12"/>
    </row>
    <row r="234" spans="1:37" x14ac:dyDescent="0.25">
      <c r="AJ234" s="13"/>
    </row>
    <row r="235" spans="1:37" x14ac:dyDescent="0.25">
      <c r="AJ235" s="13"/>
    </row>
    <row r="236" spans="1:37" x14ac:dyDescent="0.25">
      <c r="AJ236" s="13"/>
    </row>
    <row r="238" spans="1:37" x14ac:dyDescent="0.25">
      <c r="B238" s="76"/>
      <c r="C238" s="76"/>
    </row>
    <row r="239" spans="1:37" x14ac:dyDescent="0.25">
      <c r="B239" s="76"/>
      <c r="C239" s="76"/>
      <c r="Z239" t="s">
        <v>523</v>
      </c>
      <c r="AI239" s="13"/>
    </row>
    <row r="240" spans="1:37" x14ac:dyDescent="0.25">
      <c r="B240" s="26" t="s">
        <v>559</v>
      </c>
      <c r="I240" s="26"/>
      <c r="O240" s="26"/>
      <c r="S240" s="26"/>
      <c r="W240" s="26"/>
      <c r="Y240" t="s">
        <v>523</v>
      </c>
      <c r="AA240" s="26"/>
      <c r="AE240" s="26"/>
      <c r="AF240" s="26"/>
      <c r="AH240" s="26"/>
    </row>
    <row r="241" spans="1:34" x14ac:dyDescent="0.25">
      <c r="B241" s="30" t="s">
        <v>554</v>
      </c>
      <c r="I241" s="26"/>
      <c r="O241" s="26"/>
      <c r="S241" s="26"/>
      <c r="W241" s="26"/>
      <c r="AA241" s="26"/>
      <c r="AE241" s="14"/>
      <c r="AF241" s="14"/>
      <c r="AH241" s="26"/>
    </row>
    <row r="242" spans="1:34" x14ac:dyDescent="0.25">
      <c r="J242" s="17"/>
      <c r="K242" s="15"/>
      <c r="L242" s="15"/>
      <c r="M242" s="15"/>
      <c r="N242" s="17"/>
      <c r="O242" s="15"/>
      <c r="P242" s="16"/>
      <c r="Q242" s="16"/>
      <c r="R242" s="16"/>
      <c r="S242" s="16"/>
      <c r="T242" s="18"/>
      <c r="U242" s="18"/>
      <c r="V242" s="18"/>
      <c r="W242" s="16"/>
      <c r="X242" s="16"/>
      <c r="Y242" s="16"/>
    </row>
    <row r="243" spans="1:34" x14ac:dyDescent="0.25">
      <c r="J243" s="19"/>
      <c r="K243" s="20"/>
      <c r="L243" s="21"/>
      <c r="M243" s="20"/>
      <c r="N243" s="20"/>
      <c r="O243" s="20"/>
      <c r="P243" s="22"/>
      <c r="Q243" s="22"/>
      <c r="R243" s="22"/>
      <c r="S243" s="22"/>
      <c r="T243" s="23"/>
      <c r="U243" s="23"/>
      <c r="V243" s="23"/>
      <c r="W243" s="22"/>
      <c r="X243" s="22"/>
      <c r="Y243" s="22"/>
    </row>
    <row r="244" spans="1:34" x14ac:dyDescent="0.25">
      <c r="A244" s="76"/>
      <c r="B244" s="76"/>
      <c r="C244" s="24" t="s">
        <v>523</v>
      </c>
      <c r="N244" s="25"/>
      <c r="O244" s="20"/>
      <c r="P244" s="22"/>
      <c r="Q244" s="22"/>
      <c r="R244" s="22"/>
      <c r="S244" s="22"/>
      <c r="T244" s="23"/>
      <c r="U244" s="23"/>
      <c r="V244" s="23"/>
      <c r="W244" s="22"/>
      <c r="X244" s="22"/>
      <c r="Y244" s="22"/>
    </row>
    <row r="246" spans="1:34" x14ac:dyDescent="0.25">
      <c r="H246" t="s">
        <v>523</v>
      </c>
      <c r="K246" t="s">
        <v>523</v>
      </c>
    </row>
    <row r="250" spans="1:34" x14ac:dyDescent="0.25">
      <c r="X250" t="s">
        <v>523</v>
      </c>
    </row>
  </sheetData>
  <mergeCells count="41">
    <mergeCell ref="AE5:AE7"/>
    <mergeCell ref="AI5:AI7"/>
    <mergeCell ref="AC5:AC7"/>
    <mergeCell ref="AB5:AB7"/>
    <mergeCell ref="M5:M7"/>
    <mergeCell ref="Y5:Y7"/>
    <mergeCell ref="N5:N7"/>
    <mergeCell ref="X5:X7"/>
    <mergeCell ref="AH5:AH7"/>
    <mergeCell ref="AG5:AG7"/>
    <mergeCell ref="AD5:AD7"/>
    <mergeCell ref="A1:AK1"/>
    <mergeCell ref="A2:AK2"/>
    <mergeCell ref="A5:A7"/>
    <mergeCell ref="B5:B7"/>
    <mergeCell ref="C5:C7"/>
    <mergeCell ref="D5:D7"/>
    <mergeCell ref="E5:E7"/>
    <mergeCell ref="F5:F7"/>
    <mergeCell ref="G5:G7"/>
    <mergeCell ref="H5:H7"/>
    <mergeCell ref="T5:T7"/>
    <mergeCell ref="I5:I7"/>
    <mergeCell ref="J5:J7"/>
    <mergeCell ref="K5:K7"/>
    <mergeCell ref="AJ5:AJ7"/>
    <mergeCell ref="AK5:AK7"/>
    <mergeCell ref="L5:L7"/>
    <mergeCell ref="A244:B244"/>
    <mergeCell ref="Z5:Z7"/>
    <mergeCell ref="AA5:AA7"/>
    <mergeCell ref="O5:O7"/>
    <mergeCell ref="P5:P7"/>
    <mergeCell ref="Q5:Q7"/>
    <mergeCell ref="R5:R7"/>
    <mergeCell ref="S5:S7"/>
    <mergeCell ref="U5:U7"/>
    <mergeCell ref="V5:V7"/>
    <mergeCell ref="W5:W7"/>
    <mergeCell ref="B238:C238"/>
    <mergeCell ref="B239:C239"/>
  </mergeCells>
  <pageMargins left="0.51181102362204722" right="0.51181102362204722" top="0.74803149606299213" bottom="0.74803149606299213" header="0.31496062992125984" footer="0.31496062992125984"/>
  <pageSetup paperSize="8" scale="73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2014-01-15T19:24:30Z</dcterms:modified>
</cp:coreProperties>
</file>