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WILLIS\"/>
    </mc:Choice>
  </mc:AlternateContent>
  <bookViews>
    <workbookView xWindow="0" yWindow="0" windowWidth="20490" windowHeight="7605"/>
  </bookViews>
  <sheets>
    <sheet name="OBREROS" sheetId="30" r:id="rId1"/>
  </sheets>
  <definedNames>
    <definedName name="a" localSheetId="0">#REF!</definedName>
    <definedName name="a">#REF!</definedName>
    <definedName name="_xlnm.Print_Area" localSheetId="0">OBREROS!$A$1:$S$19</definedName>
  </definedNames>
  <calcPr calcId="152511"/>
</workbook>
</file>

<file path=xl/calcChain.xml><?xml version="1.0" encoding="utf-8"?>
<calcChain xmlns="http://schemas.openxmlformats.org/spreadsheetml/2006/main">
  <c r="A9" i="30" l="1"/>
  <c r="A10" i="30" s="1"/>
  <c r="A11" i="30" s="1"/>
  <c r="A12" i="30" s="1"/>
  <c r="A13" i="30" s="1"/>
  <c r="R18" i="30" l="1"/>
  <c r="Q18" i="30"/>
  <c r="P18" i="30"/>
  <c r="N18" i="30"/>
  <c r="M18" i="30"/>
  <c r="H18" i="30"/>
  <c r="R13" i="30"/>
  <c r="Q13" i="30"/>
  <c r="P13" i="30"/>
  <c r="N13" i="30"/>
  <c r="M13" i="30"/>
  <c r="H13" i="30"/>
  <c r="R12" i="30"/>
  <c r="Q12" i="30"/>
  <c r="P12" i="30"/>
  <c r="N12" i="30"/>
  <c r="M12" i="30"/>
  <c r="H12" i="30"/>
  <c r="R11" i="30"/>
  <c r="Q11" i="30"/>
  <c r="P11" i="30"/>
  <c r="N11" i="30"/>
  <c r="M11" i="30"/>
  <c r="H11" i="30"/>
  <c r="R10" i="30"/>
  <c r="Q10" i="30"/>
  <c r="P10" i="30"/>
  <c r="N10" i="30"/>
  <c r="M10" i="30"/>
  <c r="H10" i="30"/>
  <c r="R9" i="30"/>
  <c r="Q9" i="30"/>
  <c r="P9" i="30"/>
  <c r="N9" i="30"/>
  <c r="M9" i="30"/>
  <c r="H9" i="30"/>
  <c r="R8" i="30"/>
  <c r="Q8" i="30"/>
  <c r="P8" i="30"/>
  <c r="N8" i="30"/>
  <c r="M8" i="30"/>
  <c r="H8" i="30"/>
  <c r="S13" i="30" l="1"/>
  <c r="S10" i="30"/>
  <c r="S9" i="30"/>
  <c r="S8" i="30"/>
  <c r="S12" i="30"/>
  <c r="S11" i="30"/>
  <c r="S18" i="30"/>
</calcChain>
</file>

<file path=xl/sharedStrings.xml><?xml version="1.0" encoding="utf-8"?>
<sst xmlns="http://schemas.openxmlformats.org/spreadsheetml/2006/main" count="71" uniqueCount="38">
  <si>
    <t>GERENCIA ADMINISTRATIVA FINANCIERA</t>
  </si>
  <si>
    <t>APELLIDOS  Y NOMBRES</t>
  </si>
  <si>
    <t>UNIDAD ADMINISTRATIVA</t>
  </si>
  <si>
    <t>CARGO INSTITUCIONAL</t>
  </si>
  <si>
    <t xml:space="preserve">RMU </t>
  </si>
  <si>
    <t>NUMERO DE MESES</t>
  </si>
  <si>
    <t>FONDO DE RESERVA</t>
  </si>
  <si>
    <t>GASTO TOTAL</t>
  </si>
  <si>
    <t>GERENCIA TÉCNICA</t>
  </si>
  <si>
    <t>BANEGAS BANEGAS BRAULIO BENJAMIN</t>
  </si>
  <si>
    <t>CASTRO QUIZHPE BYRON FIDEL</t>
  </si>
  <si>
    <t>CASTRO RIVERA JULIO MARCELO</t>
  </si>
  <si>
    <t>ERAS DIAZ ALVARO HERNAN</t>
  </si>
  <si>
    <t>ERAS DIAZ BYRON AMANDO</t>
  </si>
  <si>
    <t>HERRERA CARRION RUTBELH JAVIER</t>
  </si>
  <si>
    <t>CHOFER VEHICULOS LIVIANOS</t>
  </si>
  <si>
    <t>CONSERJE EXTERNO</t>
  </si>
  <si>
    <t>SUPERVISOR PROCESOS PRODUCTIVOS AGROPECUARIOS</t>
  </si>
  <si>
    <t xml:space="preserve">Remuneraciones Adicionales según XVIII Contrato Colectivo </t>
  </si>
  <si>
    <t>Total Adicionales Contrato Colectivo ANUAL</t>
  </si>
  <si>
    <t>XIII
 SUELDO</t>
  </si>
  <si>
    <t>XIV
 SUELDO - VIGENTE</t>
  </si>
  <si>
    <t>APORTE PATRONAL ANUAL</t>
  </si>
  <si>
    <t>Subsidio Familiar</t>
  </si>
  <si>
    <t>Subsidio Antigüedad</t>
  </si>
  <si>
    <t>Servicio Transporte</t>
  </si>
  <si>
    <t>Subsidio Alimentación</t>
  </si>
  <si>
    <t>PROCESO</t>
  </si>
  <si>
    <t>PROCESO HABILITANTE DE APOYO</t>
  </si>
  <si>
    <t>PROCESO AGREGADOR DE VALOR (OPERATIVO)</t>
  </si>
  <si>
    <t>OBREROS CONTRATO PLAZO INDEFINIDO</t>
  </si>
  <si>
    <t xml:space="preserve">ZÚÑIGA SUAREZ DARWIN PAUL </t>
  </si>
  <si>
    <t>EMPRESA PUBLICA DE DESARROLLO PRODUCTIVO Y AGROPECUARIO DEL SUR - DEPROSUR EP</t>
  </si>
  <si>
    <t xml:space="preserve">OBREROS PERMANENTES </t>
  </si>
  <si>
    <t>DISTRIBUTIVO DE REMUNERACIONES OBREROS PERMANENTES ENERO - DICIEMBRE 2015</t>
  </si>
  <si>
    <t xml:space="preserve">REMUN. ANUAL </t>
  </si>
  <si>
    <t>XIV
 SUELDO  VIGENTE</t>
  </si>
  <si>
    <r>
      <t xml:space="preserve"> </t>
    </r>
    <r>
      <rPr>
        <b/>
        <sz val="16"/>
        <rFont val="Arial"/>
        <family val="2"/>
      </rPr>
      <t>0.5% IECE y 0.5% SECAP      ANUAL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</si>
</sst>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€_-;\-* #,##0.00\ _€_-;_-* \-??\ _€_-;_-@_-"/>
    <numFmt numFmtId="165" formatCode="_ * #,##0.00_ ;_ * \-#,##0.00_ ;_ * &quot;-&quot;??_ ;_ @_ "/>
  </numFmts>
  <fonts count="12" x14ac:knownFonts="1">
    <font>
      <sz val="10"/>
      <name val="Arial"/>
      <family val="2"/>
    </font>
    <font>
      <sz val="10"/>
      <name val="Arial"/>
      <family val="2"/>
    </font>
    <font>
      <sz val="14"/>
      <name val="Tahoma"/>
      <family val="2"/>
    </font>
    <font>
      <b/>
      <sz val="14"/>
      <name val="Tahoma"/>
      <family val="2"/>
    </font>
    <font>
      <b/>
      <i/>
      <sz val="16"/>
      <name val="Tahoma"/>
      <family val="2"/>
    </font>
    <font>
      <b/>
      <sz val="18"/>
      <name val="Tahoma"/>
      <family val="2"/>
    </font>
    <font>
      <sz val="18"/>
      <name val="Tahoma"/>
      <family val="2"/>
    </font>
    <font>
      <sz val="16"/>
      <name val="Tahoma"/>
      <family val="2"/>
    </font>
    <font>
      <sz val="20"/>
      <name val="Tahoma"/>
      <family val="2"/>
    </font>
    <font>
      <b/>
      <sz val="16"/>
      <name val="Tahoma"/>
      <family val="2"/>
    </font>
    <font>
      <b/>
      <sz val="20"/>
      <name val="Tahoma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164" fontId="1" fillId="0" borderId="0" applyFill="0" applyBorder="0" applyAlignment="0" applyProtection="0"/>
    <xf numFmtId="0" fontId="1" fillId="0" borderId="0" applyFill="0" applyBorder="0" applyAlignment="0" applyProtection="0"/>
    <xf numFmtId="0" fontId="1" fillId="0" borderId="0"/>
    <xf numFmtId="0" fontId="1" fillId="0" borderId="0"/>
    <xf numFmtId="0" fontId="1" fillId="0" borderId="0" applyFill="0" applyBorder="0" applyAlignment="0" applyProtection="0"/>
    <xf numFmtId="165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/>
    <xf numFmtId="0" fontId="3" fillId="2" borderId="1" xfId="4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165" fontId="3" fillId="0" borderId="0" xfId="0" applyNumberFormat="1" applyFont="1" applyBorder="1" applyAlignment="1">
      <alignment vertical="center"/>
    </xf>
    <xf numFmtId="0" fontId="5" fillId="2" borderId="0" xfId="4" applyFont="1" applyFill="1" applyBorder="1" applyAlignment="1" applyProtection="1">
      <alignment vertical="center"/>
    </xf>
    <xf numFmtId="0" fontId="6" fillId="0" borderId="0" xfId="0" applyFont="1"/>
    <xf numFmtId="0" fontId="6" fillId="2" borderId="0" xfId="4" applyFont="1" applyFill="1"/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6" xfId="0" applyFont="1" applyBorder="1" applyAlignment="1">
      <alignment horizontal="center"/>
    </xf>
    <xf numFmtId="0" fontId="4" fillId="3" borderId="7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2" borderId="4" xfId="4" applyFont="1" applyFill="1" applyBorder="1" applyAlignment="1">
      <alignment vertical="center" wrapText="1"/>
    </xf>
    <xf numFmtId="165" fontId="7" fillId="2" borderId="6" xfId="5" applyNumberFormat="1" applyFont="1" applyFill="1" applyBorder="1" applyAlignment="1" applyProtection="1">
      <alignment horizontal="center" vertical="center"/>
    </xf>
    <xf numFmtId="0" fontId="7" fillId="2" borderId="6" xfId="5" applyNumberFormat="1" applyFont="1" applyFill="1" applyBorder="1" applyAlignment="1" applyProtection="1">
      <alignment horizontal="center" vertical="center"/>
    </xf>
    <xf numFmtId="165" fontId="7" fillId="2" borderId="5" xfId="5" applyNumberFormat="1" applyFont="1" applyFill="1" applyBorder="1" applyAlignment="1" applyProtection="1">
      <alignment horizontal="center" vertical="center"/>
    </xf>
    <xf numFmtId="0" fontId="7" fillId="2" borderId="5" xfId="5" applyNumberFormat="1" applyFont="1" applyFill="1" applyBorder="1" applyAlignment="1" applyProtection="1">
      <alignment horizontal="center" vertical="center"/>
    </xf>
    <xf numFmtId="165" fontId="7" fillId="2" borderId="13" xfId="5" applyNumberFormat="1" applyFont="1" applyFill="1" applyBorder="1" applyAlignment="1" applyProtection="1">
      <alignment horizontal="center" vertical="center"/>
    </xf>
    <xf numFmtId="0" fontId="7" fillId="2" borderId="13" xfId="5" applyNumberFormat="1" applyFont="1" applyFill="1" applyBorder="1" applyAlignment="1" applyProtection="1">
      <alignment horizontal="center" vertical="center"/>
    </xf>
    <xf numFmtId="165" fontId="7" fillId="2" borderId="9" xfId="5" applyNumberFormat="1" applyFont="1" applyFill="1" applyBorder="1" applyAlignment="1" applyProtection="1">
      <alignment horizontal="center" vertical="center"/>
    </xf>
    <xf numFmtId="165" fontId="7" fillId="2" borderId="1" xfId="5" applyNumberFormat="1" applyFont="1" applyFill="1" applyBorder="1" applyAlignment="1" applyProtection="1">
      <alignment horizontal="center" vertical="center"/>
    </xf>
    <xf numFmtId="0" fontId="7" fillId="2" borderId="1" xfId="5" applyNumberFormat="1" applyFont="1" applyFill="1" applyBorder="1" applyAlignment="1" applyProtection="1">
      <alignment horizontal="center" vertical="center"/>
    </xf>
    <xf numFmtId="0" fontId="9" fillId="2" borderId="4" xfId="4" applyFont="1" applyFill="1" applyBorder="1" applyAlignment="1">
      <alignment horizontal="center" vertical="center" wrapText="1"/>
    </xf>
    <xf numFmtId="0" fontId="9" fillId="2" borderId="12" xfId="4" applyFont="1" applyFill="1" applyBorder="1" applyAlignment="1">
      <alignment horizontal="center" vertical="center" wrapText="1"/>
    </xf>
    <xf numFmtId="0" fontId="9" fillId="2" borderId="1" xfId="4" applyFont="1" applyFill="1" applyBorder="1" applyAlignment="1">
      <alignment horizontal="center" vertical="center" wrapText="1"/>
    </xf>
    <xf numFmtId="0" fontId="9" fillId="2" borderId="2" xfId="4" applyFont="1" applyFill="1" applyBorder="1" applyAlignment="1">
      <alignment horizontal="center" vertical="center" wrapText="1"/>
    </xf>
    <xf numFmtId="0" fontId="9" fillId="2" borderId="10" xfId="4" applyFont="1" applyFill="1" applyBorder="1" applyAlignment="1">
      <alignment horizontal="center" vertical="center" wrapText="1"/>
    </xf>
    <xf numFmtId="0" fontId="9" fillId="2" borderId="3" xfId="4" applyFont="1" applyFill="1" applyBorder="1" applyAlignment="1">
      <alignment horizontal="center" vertical="center" wrapText="1"/>
    </xf>
    <xf numFmtId="0" fontId="10" fillId="2" borderId="0" xfId="4" applyFont="1" applyFill="1" applyBorder="1" applyAlignment="1" applyProtection="1">
      <alignment vertical="center"/>
    </xf>
    <xf numFmtId="0" fontId="8" fillId="0" borderId="0" xfId="4" applyFont="1" applyFill="1" applyBorder="1" applyAlignment="1" applyProtection="1">
      <alignment vertical="center"/>
    </xf>
    <xf numFmtId="0" fontId="10" fillId="2" borderId="0" xfId="4" applyFont="1" applyFill="1" applyBorder="1" applyAlignment="1" applyProtection="1">
      <alignment horizontal="left" vertical="center"/>
    </xf>
    <xf numFmtId="0" fontId="10" fillId="2" borderId="0" xfId="4" applyNumberFormat="1" applyFont="1" applyFill="1" applyBorder="1" applyAlignment="1" applyProtection="1">
      <alignment horizontal="center" vertical="center"/>
    </xf>
    <xf numFmtId="0" fontId="8" fillId="0" borderId="0" xfId="4" applyFont="1" applyFill="1" applyAlignment="1">
      <alignment horizontal="center"/>
    </xf>
    <xf numFmtId="0" fontId="10" fillId="2" borderId="0" xfId="4" applyFont="1" applyFill="1" applyAlignment="1" applyProtection="1">
      <alignment horizontal="left" vertical="center"/>
    </xf>
    <xf numFmtId="0" fontId="8" fillId="2" borderId="0" xfId="4" applyFont="1" applyFill="1"/>
    <xf numFmtId="0" fontId="8" fillId="2" borderId="0" xfId="4" applyNumberFormat="1" applyFont="1" applyFill="1" applyAlignment="1">
      <alignment horizontal="center"/>
    </xf>
  </cellXfs>
  <cellStyles count="7">
    <cellStyle name="Millares 2" xfId="1"/>
    <cellStyle name="Millares 3" xfId="2"/>
    <cellStyle name="Millares 5" xfId="6"/>
    <cellStyle name="Millares_CUADRO MARITZA ultimo" xfId="5"/>
    <cellStyle name="Normal" xfId="0" builtinId="0"/>
    <cellStyle name="Normal 2" xfId="3"/>
    <cellStyle name="Normal_CUADRO MARITZA ultimo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S18"/>
  <sheetViews>
    <sheetView tabSelected="1" zoomScale="55" zoomScaleNormal="55" zoomScaleSheetLayoutView="55" workbookViewId="0">
      <selection activeCell="A9" sqref="A9"/>
    </sheetView>
  </sheetViews>
  <sheetFormatPr baseColWidth="10" defaultRowHeight="18" x14ac:dyDescent="0.25"/>
  <cols>
    <col min="1" max="1" width="6.28515625" style="1" customWidth="1"/>
    <col min="2" max="2" width="46.85546875" style="1" customWidth="1"/>
    <col min="3" max="3" width="37.140625" style="1" customWidth="1"/>
    <col min="4" max="4" width="36.42578125" style="1" customWidth="1"/>
    <col min="5" max="5" width="32" style="1" customWidth="1"/>
    <col min="6" max="6" width="17.85546875" style="1" customWidth="1"/>
    <col min="7" max="7" width="19.28515625" style="1" customWidth="1"/>
    <col min="8" max="8" width="21.5703125" style="1" customWidth="1"/>
    <col min="9" max="9" width="17.7109375" style="1" customWidth="1"/>
    <col min="10" max="10" width="20.7109375" style="1" customWidth="1"/>
    <col min="11" max="11" width="19.140625" style="1" customWidth="1"/>
    <col min="12" max="12" width="21.85546875" style="1" customWidth="1"/>
    <col min="13" max="13" width="24.85546875" style="1" customWidth="1"/>
    <col min="14" max="14" width="19.42578125" style="1" customWidth="1"/>
    <col min="15" max="15" width="19.85546875" style="1" customWidth="1"/>
    <col min="16" max="16" width="19.5703125" style="1" customWidth="1"/>
    <col min="17" max="17" width="21.28515625" style="1" customWidth="1"/>
    <col min="18" max="18" width="22" style="1" customWidth="1"/>
    <col min="19" max="19" width="25.85546875" style="1" customWidth="1"/>
    <col min="20" max="16384" width="11.42578125" style="1"/>
  </cols>
  <sheetData>
    <row r="1" spans="1:19" ht="24.95" customHeight="1" x14ac:dyDescent="0.3">
      <c r="A1" s="32" t="s">
        <v>32</v>
      </c>
      <c r="B1" s="33"/>
      <c r="C1" s="34"/>
      <c r="D1" s="32"/>
      <c r="E1" s="35"/>
      <c r="F1" s="5"/>
      <c r="G1" s="6"/>
    </row>
    <row r="2" spans="1:19" ht="24.95" customHeight="1" x14ac:dyDescent="0.3">
      <c r="A2" s="32" t="s">
        <v>0</v>
      </c>
      <c r="B2" s="33"/>
      <c r="C2" s="34"/>
      <c r="D2" s="32"/>
      <c r="E2" s="35"/>
      <c r="F2" s="5"/>
      <c r="G2" s="6"/>
    </row>
    <row r="3" spans="1:19" ht="24.95" customHeight="1" x14ac:dyDescent="0.35">
      <c r="A3" s="32" t="s">
        <v>34</v>
      </c>
      <c r="B3" s="36"/>
      <c r="C3" s="37"/>
      <c r="D3" s="38"/>
      <c r="E3" s="39"/>
      <c r="F3" s="7"/>
      <c r="G3" s="6"/>
    </row>
    <row r="4" spans="1:19" ht="18.75" thickBot="1" x14ac:dyDescent="0.3"/>
    <row r="5" spans="1:19" ht="30.75" customHeight="1" thickBot="1" x14ac:dyDescent="0.3">
      <c r="A5" s="10"/>
      <c r="B5" s="12" t="s">
        <v>33</v>
      </c>
      <c r="C5" s="13"/>
      <c r="D5" s="14"/>
    </row>
    <row r="6" spans="1:19" ht="55.5" customHeight="1" x14ac:dyDescent="0.25">
      <c r="A6" s="10"/>
      <c r="B6" s="26" t="s">
        <v>1</v>
      </c>
      <c r="C6" s="26" t="s">
        <v>2</v>
      </c>
      <c r="D6" s="27" t="s">
        <v>27</v>
      </c>
      <c r="E6" s="28" t="s">
        <v>3</v>
      </c>
      <c r="F6" s="28" t="s">
        <v>4</v>
      </c>
      <c r="G6" s="28" t="s">
        <v>5</v>
      </c>
      <c r="H6" s="28" t="s">
        <v>35</v>
      </c>
      <c r="I6" s="29" t="s">
        <v>18</v>
      </c>
      <c r="J6" s="30"/>
      <c r="K6" s="30"/>
      <c r="L6" s="31"/>
      <c r="M6" s="28" t="s">
        <v>19</v>
      </c>
      <c r="N6" s="28" t="s">
        <v>20</v>
      </c>
      <c r="O6" s="28" t="s">
        <v>36</v>
      </c>
      <c r="P6" s="28" t="s">
        <v>37</v>
      </c>
      <c r="Q6" s="28" t="s">
        <v>22</v>
      </c>
      <c r="R6" s="28" t="s">
        <v>6</v>
      </c>
      <c r="S6" s="28" t="s">
        <v>7</v>
      </c>
    </row>
    <row r="7" spans="1:19" ht="60" customHeight="1" x14ac:dyDescent="0.25">
      <c r="A7" s="11"/>
      <c r="B7" s="28"/>
      <c r="C7" s="28"/>
      <c r="D7" s="26"/>
      <c r="E7" s="28"/>
      <c r="F7" s="28"/>
      <c r="G7" s="28"/>
      <c r="H7" s="28"/>
      <c r="I7" s="2" t="s">
        <v>23</v>
      </c>
      <c r="J7" s="2" t="s">
        <v>24</v>
      </c>
      <c r="K7" s="2" t="s">
        <v>25</v>
      </c>
      <c r="L7" s="2" t="s">
        <v>26</v>
      </c>
      <c r="M7" s="28"/>
      <c r="N7" s="28"/>
      <c r="O7" s="28"/>
      <c r="P7" s="28"/>
      <c r="Q7" s="28"/>
      <c r="R7" s="28"/>
      <c r="S7" s="28"/>
    </row>
    <row r="8" spans="1:19" ht="84.95" customHeight="1" x14ac:dyDescent="0.25">
      <c r="A8" s="15">
        <v>1</v>
      </c>
      <c r="B8" s="16" t="s">
        <v>9</v>
      </c>
      <c r="C8" s="16" t="s">
        <v>0</v>
      </c>
      <c r="D8" s="16" t="s">
        <v>28</v>
      </c>
      <c r="E8" s="16" t="s">
        <v>15</v>
      </c>
      <c r="F8" s="17">
        <v>598.22</v>
      </c>
      <c r="G8" s="18">
        <v>12</v>
      </c>
      <c r="H8" s="17">
        <f t="shared" ref="H8:H13" si="0">(F8*G8)</f>
        <v>7178.64</v>
      </c>
      <c r="I8" s="17">
        <v>163.19999999999999</v>
      </c>
      <c r="J8" s="17">
        <v>47.28</v>
      </c>
      <c r="K8" s="17">
        <v>132</v>
      </c>
      <c r="L8" s="17">
        <v>1056</v>
      </c>
      <c r="M8" s="17">
        <f t="shared" ref="M8:M13" si="1">SUM(I8:L8)</f>
        <v>1398.48</v>
      </c>
      <c r="N8" s="17">
        <f t="shared" ref="N8:N13" si="2">(F8/12)*G8</f>
        <v>598.22</v>
      </c>
      <c r="O8" s="17">
        <v>354</v>
      </c>
      <c r="P8" s="17">
        <f t="shared" ref="P8:P13" si="3">ROUND((F8*1%)*G8,2)</f>
        <v>71.790000000000006</v>
      </c>
      <c r="Q8" s="17">
        <f t="shared" ref="Q8:Q13" si="4">ROUND((F8*11.15%)*G8,2)</f>
        <v>800.42</v>
      </c>
      <c r="R8" s="17">
        <f t="shared" ref="R8:R13" si="5">ROUND((F8*8.33%)*G8,2)</f>
        <v>597.98</v>
      </c>
      <c r="S8" s="17">
        <f t="shared" ref="S8:S13" si="6">+R8+Q8+P8+O8+N8+M8+H8</f>
        <v>10999.53</v>
      </c>
    </row>
    <row r="9" spans="1:19" ht="97.5" customHeight="1" x14ac:dyDescent="0.25">
      <c r="A9" s="15">
        <f>+A8+1</f>
        <v>2</v>
      </c>
      <c r="B9" s="16" t="s">
        <v>10</v>
      </c>
      <c r="C9" s="16" t="s">
        <v>8</v>
      </c>
      <c r="D9" s="16" t="s">
        <v>29</v>
      </c>
      <c r="E9" s="16" t="s">
        <v>17</v>
      </c>
      <c r="F9" s="19">
        <v>835.22</v>
      </c>
      <c r="G9" s="20">
        <v>12</v>
      </c>
      <c r="H9" s="19">
        <f t="shared" si="0"/>
        <v>10022.64</v>
      </c>
      <c r="I9" s="17">
        <v>81.599999999999994</v>
      </c>
      <c r="J9" s="17">
        <v>66.84</v>
      </c>
      <c r="K9" s="17">
        <v>132</v>
      </c>
      <c r="L9" s="17">
        <v>1056</v>
      </c>
      <c r="M9" s="17">
        <f t="shared" si="1"/>
        <v>1336.44</v>
      </c>
      <c r="N9" s="17">
        <f t="shared" si="2"/>
        <v>835.22</v>
      </c>
      <c r="O9" s="17">
        <v>354</v>
      </c>
      <c r="P9" s="17">
        <f t="shared" si="3"/>
        <v>100.23</v>
      </c>
      <c r="Q9" s="17">
        <f t="shared" si="4"/>
        <v>1117.52</v>
      </c>
      <c r="R9" s="17">
        <f t="shared" si="5"/>
        <v>834.89</v>
      </c>
      <c r="S9" s="17">
        <f t="shared" si="6"/>
        <v>14600.939999999999</v>
      </c>
    </row>
    <row r="10" spans="1:19" ht="84.95" customHeight="1" x14ac:dyDescent="0.25">
      <c r="A10" s="15">
        <f t="shared" ref="A10:A13" si="7">+A9+1</f>
        <v>3</v>
      </c>
      <c r="B10" s="16" t="s">
        <v>11</v>
      </c>
      <c r="C10" s="16" t="s">
        <v>0</v>
      </c>
      <c r="D10" s="16" t="s">
        <v>28</v>
      </c>
      <c r="E10" s="16" t="s">
        <v>16</v>
      </c>
      <c r="F10" s="19">
        <v>565.22</v>
      </c>
      <c r="G10" s="20">
        <v>12</v>
      </c>
      <c r="H10" s="19">
        <f t="shared" si="0"/>
        <v>6782.64</v>
      </c>
      <c r="I10" s="17">
        <v>0</v>
      </c>
      <c r="J10" s="17">
        <v>48.6</v>
      </c>
      <c r="K10" s="17">
        <v>132</v>
      </c>
      <c r="L10" s="17">
        <v>1056</v>
      </c>
      <c r="M10" s="17">
        <f t="shared" si="1"/>
        <v>1236.5999999999999</v>
      </c>
      <c r="N10" s="17">
        <f t="shared" si="2"/>
        <v>565.22</v>
      </c>
      <c r="O10" s="17">
        <v>354</v>
      </c>
      <c r="P10" s="17">
        <f t="shared" si="3"/>
        <v>67.83</v>
      </c>
      <c r="Q10" s="17">
        <f t="shared" si="4"/>
        <v>756.26</v>
      </c>
      <c r="R10" s="17">
        <f t="shared" si="5"/>
        <v>564.99</v>
      </c>
      <c r="S10" s="17">
        <f t="shared" si="6"/>
        <v>10327.540000000001</v>
      </c>
    </row>
    <row r="11" spans="1:19" ht="84.95" customHeight="1" x14ac:dyDescent="0.25">
      <c r="A11" s="15">
        <f t="shared" si="7"/>
        <v>4</v>
      </c>
      <c r="B11" s="16" t="s">
        <v>12</v>
      </c>
      <c r="C11" s="16" t="s">
        <v>0</v>
      </c>
      <c r="D11" s="16" t="s">
        <v>28</v>
      </c>
      <c r="E11" s="16" t="s">
        <v>15</v>
      </c>
      <c r="F11" s="19">
        <v>598.22</v>
      </c>
      <c r="G11" s="20">
        <v>12</v>
      </c>
      <c r="H11" s="19">
        <f t="shared" si="0"/>
        <v>7178.64</v>
      </c>
      <c r="I11" s="17">
        <v>81.599999999999994</v>
      </c>
      <c r="J11" s="17">
        <v>46.68</v>
      </c>
      <c r="K11" s="17">
        <v>132</v>
      </c>
      <c r="L11" s="17">
        <v>1056</v>
      </c>
      <c r="M11" s="17">
        <f t="shared" si="1"/>
        <v>1316.28</v>
      </c>
      <c r="N11" s="17">
        <f t="shared" si="2"/>
        <v>598.22</v>
      </c>
      <c r="O11" s="17">
        <v>354</v>
      </c>
      <c r="P11" s="17">
        <f t="shared" si="3"/>
        <v>71.790000000000006</v>
      </c>
      <c r="Q11" s="17">
        <f t="shared" si="4"/>
        <v>800.42</v>
      </c>
      <c r="R11" s="17">
        <f t="shared" si="5"/>
        <v>597.98</v>
      </c>
      <c r="S11" s="17">
        <f t="shared" si="6"/>
        <v>10917.33</v>
      </c>
    </row>
    <row r="12" spans="1:19" ht="84.95" customHeight="1" x14ac:dyDescent="0.25">
      <c r="A12" s="15">
        <f t="shared" si="7"/>
        <v>5</v>
      </c>
      <c r="B12" s="16" t="s">
        <v>13</v>
      </c>
      <c r="C12" s="16" t="s">
        <v>0</v>
      </c>
      <c r="D12" s="16" t="s">
        <v>28</v>
      </c>
      <c r="E12" s="16" t="s">
        <v>15</v>
      </c>
      <c r="F12" s="21">
        <v>598.22</v>
      </c>
      <c r="G12" s="22">
        <v>12</v>
      </c>
      <c r="H12" s="21">
        <f t="shared" si="0"/>
        <v>7178.64</v>
      </c>
      <c r="I12" s="23">
        <v>122.4</v>
      </c>
      <c r="J12" s="23">
        <v>48.96</v>
      </c>
      <c r="K12" s="23">
        <v>132</v>
      </c>
      <c r="L12" s="23">
        <v>1056</v>
      </c>
      <c r="M12" s="23">
        <f t="shared" si="1"/>
        <v>1359.3600000000001</v>
      </c>
      <c r="N12" s="23">
        <f t="shared" si="2"/>
        <v>598.22</v>
      </c>
      <c r="O12" s="23">
        <v>354</v>
      </c>
      <c r="P12" s="23">
        <f t="shared" si="3"/>
        <v>71.790000000000006</v>
      </c>
      <c r="Q12" s="23">
        <f t="shared" si="4"/>
        <v>800.42</v>
      </c>
      <c r="R12" s="23">
        <f t="shared" si="5"/>
        <v>597.98</v>
      </c>
      <c r="S12" s="23">
        <f t="shared" si="6"/>
        <v>10960.41</v>
      </c>
    </row>
    <row r="13" spans="1:19" ht="84.95" customHeight="1" x14ac:dyDescent="0.25">
      <c r="A13" s="15">
        <f t="shared" si="7"/>
        <v>6</v>
      </c>
      <c r="B13" s="16" t="s">
        <v>14</v>
      </c>
      <c r="C13" s="16" t="s">
        <v>0</v>
      </c>
      <c r="D13" s="16" t="s">
        <v>28</v>
      </c>
      <c r="E13" s="16" t="s">
        <v>15</v>
      </c>
      <c r="F13" s="24">
        <v>615.22</v>
      </c>
      <c r="G13" s="25">
        <v>12</v>
      </c>
      <c r="H13" s="24">
        <f t="shared" si="0"/>
        <v>7382.64</v>
      </c>
      <c r="I13" s="24">
        <v>122.4</v>
      </c>
      <c r="J13" s="24">
        <v>53.28</v>
      </c>
      <c r="K13" s="24">
        <v>132</v>
      </c>
      <c r="L13" s="24">
        <v>1056</v>
      </c>
      <c r="M13" s="24">
        <f t="shared" si="1"/>
        <v>1363.68</v>
      </c>
      <c r="N13" s="24">
        <f t="shared" si="2"/>
        <v>615.22</v>
      </c>
      <c r="O13" s="24">
        <v>354</v>
      </c>
      <c r="P13" s="24">
        <f t="shared" si="3"/>
        <v>73.83</v>
      </c>
      <c r="Q13" s="24">
        <f t="shared" si="4"/>
        <v>823.16</v>
      </c>
      <c r="R13" s="24">
        <f t="shared" si="5"/>
        <v>614.97</v>
      </c>
      <c r="S13" s="24">
        <f t="shared" si="6"/>
        <v>11227.5</v>
      </c>
    </row>
    <row r="14" spans="1:19" ht="33.75" customHeight="1" thickBot="1" x14ac:dyDescent="0.3"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4"/>
    </row>
    <row r="15" spans="1:19" ht="30.75" customHeight="1" thickBot="1" x14ac:dyDescent="0.3">
      <c r="B15" s="12" t="s">
        <v>30</v>
      </c>
      <c r="C15" s="13"/>
      <c r="D15" s="14"/>
    </row>
    <row r="16" spans="1:19" ht="57" customHeight="1" x14ac:dyDescent="0.25">
      <c r="A16" s="8"/>
      <c r="B16" s="26" t="s">
        <v>1</v>
      </c>
      <c r="C16" s="26" t="s">
        <v>2</v>
      </c>
      <c r="D16" s="27" t="s">
        <v>27</v>
      </c>
      <c r="E16" s="28" t="s">
        <v>3</v>
      </c>
      <c r="F16" s="28" t="s">
        <v>4</v>
      </c>
      <c r="G16" s="28" t="s">
        <v>5</v>
      </c>
      <c r="H16" s="28" t="s">
        <v>35</v>
      </c>
      <c r="I16" s="29" t="s">
        <v>18</v>
      </c>
      <c r="J16" s="30"/>
      <c r="K16" s="30"/>
      <c r="L16" s="31"/>
      <c r="M16" s="28" t="s">
        <v>19</v>
      </c>
      <c r="N16" s="28" t="s">
        <v>20</v>
      </c>
      <c r="O16" s="28" t="s">
        <v>21</v>
      </c>
      <c r="P16" s="28" t="s">
        <v>37</v>
      </c>
      <c r="Q16" s="28" t="s">
        <v>22</v>
      </c>
      <c r="R16" s="28" t="s">
        <v>6</v>
      </c>
      <c r="S16" s="28" t="s">
        <v>7</v>
      </c>
    </row>
    <row r="17" spans="1:19" ht="54.75" customHeight="1" x14ac:dyDescent="0.25">
      <c r="A17" s="9"/>
      <c r="B17" s="28"/>
      <c r="C17" s="28"/>
      <c r="D17" s="26"/>
      <c r="E17" s="28"/>
      <c r="F17" s="28"/>
      <c r="G17" s="28"/>
      <c r="H17" s="28"/>
      <c r="I17" s="2" t="s">
        <v>23</v>
      </c>
      <c r="J17" s="2" t="s">
        <v>24</v>
      </c>
      <c r="K17" s="2" t="s">
        <v>25</v>
      </c>
      <c r="L17" s="2" t="s">
        <v>26</v>
      </c>
      <c r="M17" s="28"/>
      <c r="N17" s="28"/>
      <c r="O17" s="28"/>
      <c r="P17" s="28"/>
      <c r="Q17" s="28"/>
      <c r="R17" s="28"/>
      <c r="S17" s="28"/>
    </row>
    <row r="18" spans="1:19" ht="120.75" customHeight="1" x14ac:dyDescent="0.25">
      <c r="A18" s="15">
        <v>7</v>
      </c>
      <c r="B18" s="16" t="s">
        <v>31</v>
      </c>
      <c r="C18" s="16" t="s">
        <v>0</v>
      </c>
      <c r="D18" s="16" t="s">
        <v>28</v>
      </c>
      <c r="E18" s="16" t="s">
        <v>15</v>
      </c>
      <c r="F18" s="24">
        <v>537</v>
      </c>
      <c r="G18" s="25">
        <v>12</v>
      </c>
      <c r="H18" s="24">
        <f>(F18*G18)</f>
        <v>6444</v>
      </c>
      <c r="I18" s="24">
        <v>42.48</v>
      </c>
      <c r="J18" s="24">
        <v>32.28</v>
      </c>
      <c r="K18" s="24">
        <v>132</v>
      </c>
      <c r="L18" s="24">
        <v>1056</v>
      </c>
      <c r="M18" s="24">
        <f>SUM(I18:L18)</f>
        <v>1262.76</v>
      </c>
      <c r="N18" s="24">
        <f>(F18/12)*G18</f>
        <v>537</v>
      </c>
      <c r="O18" s="24">
        <v>354</v>
      </c>
      <c r="P18" s="24">
        <f>ROUND((F18*1%)*G18,2)</f>
        <v>64.44</v>
      </c>
      <c r="Q18" s="24">
        <f>ROUND((F18*11.15%)*G18,2)</f>
        <v>718.51</v>
      </c>
      <c r="R18" s="24">
        <f>ROUND((F18*8.33%)*G18,2)</f>
        <v>536.79</v>
      </c>
      <c r="S18" s="24">
        <f>+R18+Q18+P18+O18+N18+M18+H18</f>
        <v>9917.5</v>
      </c>
    </row>
  </sheetData>
  <mergeCells count="34">
    <mergeCell ref="I16:L16"/>
    <mergeCell ref="B5:D5"/>
    <mergeCell ref="B6:B7"/>
    <mergeCell ref="C6:C7"/>
    <mergeCell ref="D6:D7"/>
    <mergeCell ref="F16:F17"/>
    <mergeCell ref="G16:G17"/>
    <mergeCell ref="H16:H17"/>
    <mergeCell ref="A16:A17"/>
    <mergeCell ref="A5:A7"/>
    <mergeCell ref="B15:D15"/>
    <mergeCell ref="B16:B17"/>
    <mergeCell ref="C16:C17"/>
    <mergeCell ref="D16:D17"/>
    <mergeCell ref="E16:E17"/>
    <mergeCell ref="S6:S7"/>
    <mergeCell ref="M16:M17"/>
    <mergeCell ref="N16:N17"/>
    <mergeCell ref="O16:O17"/>
    <mergeCell ref="P16:P17"/>
    <mergeCell ref="N6:N7"/>
    <mergeCell ref="O6:O7"/>
    <mergeCell ref="P6:P7"/>
    <mergeCell ref="Q6:Q7"/>
    <mergeCell ref="R6:R7"/>
    <mergeCell ref="M6:M7"/>
    <mergeCell ref="Q16:Q17"/>
    <mergeCell ref="R16:R17"/>
    <mergeCell ref="S16:S17"/>
    <mergeCell ref="I6:L6"/>
    <mergeCell ref="E6:E7"/>
    <mergeCell ref="F6:F7"/>
    <mergeCell ref="G6:G7"/>
    <mergeCell ref="H6:H7"/>
  </mergeCells>
  <pageMargins left="0.44" right="0.70866141732283472" top="0.74" bottom="0.31496062992125984" header="0.39" footer="0.31496062992125984"/>
  <pageSetup paperSize="9" scale="3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OBREROS</vt:lpstr>
      <vt:lpstr>OBREROS!Área_de_impresión</vt:lpstr>
    </vt:vector>
  </TitlesOfParts>
  <Company>Personal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Usuario_2</dc:creator>
  <cp:lastModifiedBy>Usuario</cp:lastModifiedBy>
  <cp:lastPrinted>2015-07-28T16:10:21Z</cp:lastPrinted>
  <dcterms:created xsi:type="dcterms:W3CDTF">2011-08-02T14:40:09Z</dcterms:created>
  <dcterms:modified xsi:type="dcterms:W3CDTF">2015-10-27T22:56:42Z</dcterms:modified>
</cp:coreProperties>
</file>