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075" windowHeight="9240"/>
  </bookViews>
  <sheets>
    <sheet name="Convenios y contratos" sheetId="1" r:id="rId1"/>
    <sheet name="Convenios y contratos (2)" sheetId="4" r:id="rId2"/>
    <sheet name="Hoja2" sheetId="2" r:id="rId3"/>
    <sheet name="Hoja3" sheetId="3" r:id="rId4"/>
  </sheets>
  <definedNames>
    <definedName name="_xlnm._FilterDatabase" localSheetId="0" hidden="1">'Convenios y contratos'!$A$3:$H$46</definedName>
    <definedName name="_xlnm._FilterDatabase" localSheetId="1" hidden="1">'Convenios y contratos (2)'!$A$2:$E$40</definedName>
    <definedName name="_xlnm.Print_Titles" localSheetId="0">'Convenios y contratos'!$3:$4</definedName>
    <definedName name="_xlnm.Print_Titles" localSheetId="1">'Convenios y contratos (2)'!$2:$2</definedName>
  </definedNames>
  <calcPr calcId="145621"/>
</workbook>
</file>

<file path=xl/calcChain.xml><?xml version="1.0" encoding="utf-8"?>
<calcChain xmlns="http://schemas.openxmlformats.org/spreadsheetml/2006/main">
  <c r="D21" i="1" l="1"/>
  <c r="C21" i="1"/>
  <c r="E23" i="1"/>
  <c r="E21" i="1"/>
  <c r="E22" i="1"/>
  <c r="D37" i="1" l="1"/>
  <c r="C24" i="1"/>
  <c r="E20" i="1" l="1"/>
  <c r="E18" i="1"/>
  <c r="D19" i="1"/>
  <c r="E19" i="1" s="1"/>
  <c r="E12" i="1"/>
  <c r="C43" i="1"/>
  <c r="C45" i="1" s="1"/>
  <c r="E40" i="1" l="1"/>
  <c r="E43" i="1"/>
  <c r="E42" i="1"/>
  <c r="E41" i="1"/>
  <c r="E44" i="1"/>
  <c r="E39" i="1"/>
  <c r="E38" i="1"/>
  <c r="E45" i="1" l="1"/>
  <c r="E17" i="1"/>
  <c r="E16" i="1"/>
  <c r="E15" i="1"/>
  <c r="E14" i="1"/>
  <c r="E13" i="1"/>
  <c r="E11" i="1"/>
  <c r="E10" i="1"/>
  <c r="D9" i="1"/>
  <c r="D24" i="1" s="1"/>
  <c r="E8" i="1"/>
  <c r="E7" i="1"/>
  <c r="E6" i="1"/>
  <c r="E5" i="1"/>
  <c r="C25" i="1"/>
  <c r="C26" i="1"/>
  <c r="E26" i="1" s="1"/>
  <c r="C28" i="1"/>
  <c r="E28" i="1" s="1"/>
  <c r="E35" i="1"/>
  <c r="E34" i="1"/>
  <c r="E33" i="1"/>
  <c r="E31" i="1"/>
  <c r="E30" i="1"/>
  <c r="E29" i="1"/>
  <c r="E27" i="1"/>
  <c r="E32" i="1"/>
  <c r="E36" i="1"/>
  <c r="C37" i="1" l="1"/>
  <c r="C46" i="1"/>
  <c r="D46" i="1"/>
  <c r="E25" i="1"/>
  <c r="E37" i="1" s="1"/>
  <c r="E9" i="1"/>
  <c r="E24" i="1" s="1"/>
  <c r="E46" i="1" l="1"/>
</calcChain>
</file>

<file path=xl/sharedStrings.xml><?xml version="1.0" encoding="utf-8"?>
<sst xmlns="http://schemas.openxmlformats.org/spreadsheetml/2006/main" count="375" uniqueCount="130">
  <si>
    <t>Aportes</t>
  </si>
  <si>
    <t>RIDRENSUR EP</t>
  </si>
  <si>
    <t>Junta de riego</t>
  </si>
  <si>
    <t>Observaciones</t>
  </si>
  <si>
    <t>Total</t>
  </si>
  <si>
    <t>Falta liquidar el convenio</t>
  </si>
  <si>
    <t>Administrador</t>
  </si>
  <si>
    <t>Santos Armijos</t>
  </si>
  <si>
    <t>Manuel Carrión</t>
  </si>
  <si>
    <t>Fredy Sánchez</t>
  </si>
  <si>
    <t>Falta liquidar el convenio. Existen dos versiones de convenio en el uno mal sumado aportes.</t>
  </si>
  <si>
    <t>Objeto del proyecto</t>
  </si>
  <si>
    <t>Rehabilitación de redes secundarias del sistema de riego Jorupe-Cangochara</t>
  </si>
  <si>
    <t>Rehabilitar  tramo de canal del sistema de riego Algarrobillo</t>
  </si>
  <si>
    <t>Rehabilitar ramales secundarios y terciarios del sistema de riego La Era</t>
  </si>
  <si>
    <t>Hernán Armijos</t>
  </si>
  <si>
    <t>Rehabilitar tramos del canal principal y red secundaria del sistema de riego Santiago</t>
  </si>
  <si>
    <t>Rehabilitar tramo de la conducción principal del canal Bajo Uchima-Sacapo de San Pedro de Vilcabamba</t>
  </si>
  <si>
    <t>Rehabilitar varios tramos del canal principal y red secundaria del sistema de riego Limas-Conduriacu</t>
  </si>
  <si>
    <t>Rehabilitar varios tramos del canal principal del sistema de riego Chiriyacu-Lucero</t>
  </si>
  <si>
    <t>Rehabilitar varios tramos del canal principal y red secundaria del sistema de riego Chucchucchir</t>
  </si>
  <si>
    <t>Rehabilitar varios tramos del canal principal y red secundaria del sistema de riego El Ingenio</t>
  </si>
  <si>
    <t>Rehabilitar las redes secundaria del sistema de riego Campana-Malacatos</t>
  </si>
  <si>
    <t>Mejoramiento de los sistemas de riego público Santiago, Campana-Malacatos, Vilcabamba, Quinara y La Palmira del cantón y provincia de Loja</t>
  </si>
  <si>
    <t xml:space="preserve">Mejoramiento de los sistemas de riego público Paquishapa, Tablón de Oña, La Papaya y Chucchucchir del cantón Saraguro: </t>
  </si>
  <si>
    <t>Modalidad</t>
  </si>
  <si>
    <r>
      <t>Convenio N</t>
    </r>
    <r>
      <rPr>
        <sz val="11"/>
        <color theme="1"/>
        <rFont val="Bookman Old Style"/>
        <family val="1"/>
      </rPr>
      <t>º</t>
    </r>
    <r>
      <rPr>
        <sz val="11"/>
        <color theme="1"/>
        <rFont val="Calibri"/>
        <family val="2"/>
        <scheme val="minor"/>
      </rPr>
      <t xml:space="preserve"> 037-REP-AJ-2015</t>
    </r>
  </si>
  <si>
    <t>Convenio Nº  038-REP-AJ-2015</t>
  </si>
  <si>
    <t>Convenio Nº  039-REP-AJ-2015</t>
  </si>
  <si>
    <t>Convenio  Nº  040-REP-AJ-2015</t>
  </si>
  <si>
    <t>Convenio Nº  041-REP-AJ-2015</t>
  </si>
  <si>
    <t>Convenio Nº  042-REP-AJ-2015</t>
  </si>
  <si>
    <t>Convenio Nº  043-REP-AJ-2015</t>
  </si>
  <si>
    <t>Convenio Nº  045-REP-AJ-2015</t>
  </si>
  <si>
    <t>Convenio Nº  047-REP-AJ-2015</t>
  </si>
  <si>
    <t>Convenio Nº  048-REP-AJ-2015</t>
  </si>
  <si>
    <t>Convenio Nº  049-REP-AJ-2015</t>
  </si>
  <si>
    <t>Convenio Nº  050-REP-AJ-2015</t>
  </si>
  <si>
    <t>Convenio Nº  002-REP-AJ-2016</t>
  </si>
  <si>
    <t>Convenio Nº  005-REP-AJ-2016</t>
  </si>
  <si>
    <t>Convenio Nº  006-REP-AJ-2016</t>
  </si>
  <si>
    <t>Convenio Nº  007-REP-AJ-2016</t>
  </si>
  <si>
    <t>Convenio Nº  021-REP-AJ-2016</t>
  </si>
  <si>
    <t>Convenio Nº  022-REP-AJ-2016</t>
  </si>
  <si>
    <t>Convenio Nº  023-REP-AJ-2016</t>
  </si>
  <si>
    <t>Convenio Nº  026-REP-AJ-2016</t>
  </si>
  <si>
    <t>Convenio Nº  027-REP-AJ-2016</t>
  </si>
  <si>
    <t>Convenio Nº  028-REP-AJ-2016</t>
  </si>
  <si>
    <t>Convenio Nº  029-REP-AJ-2016</t>
  </si>
  <si>
    <t>Convenio Nº  030-REP-AJ-2016</t>
  </si>
  <si>
    <t xml:space="preserve">Contrato Nº 129-REP-AJ-2015 </t>
  </si>
  <si>
    <t xml:space="preserve">Mejoramiento de los sistemas de riego público Sanambay-Jimbura, Limas-Conduriaco, El Ingenio, Jorupe-Cangochara y Airo-Florida del cantón Espíndola </t>
  </si>
  <si>
    <t xml:space="preserve">Contrato Nº 105-REP-AJ-2015 </t>
  </si>
  <si>
    <t xml:space="preserve">Contrato Nº 121-REP-AJ-2015 </t>
  </si>
  <si>
    <t>Falta cerrar en el SOCE (Sistema oficial de contratación del estado)</t>
  </si>
  <si>
    <t>Se identificaron tramos del canal que requieren ser embaulados (Adenda al convenio)</t>
  </si>
  <si>
    <t xml:space="preserve">Contrato Nº 125-REP-AJ-2015 </t>
  </si>
  <si>
    <t>Falta cerrar en el SOCE . En el Acta de entrega recepción definitiva consta otro número de contrato</t>
  </si>
  <si>
    <t xml:space="preserve">Contrato Nº 127-REP-AJ-2015 </t>
  </si>
  <si>
    <t xml:space="preserve">Contrato Nº 128-REP-AJ-2015 </t>
  </si>
  <si>
    <t xml:space="preserve">Firmado en el 2015 y ejecutado en el 20116. Falta cerrar en el SOCE </t>
  </si>
  <si>
    <t>Firmado en el 2015 y ejecutado en el 2016. Falta liquidar el convenio</t>
  </si>
  <si>
    <t xml:space="preserve">Contrato Nº 131-REP-AJ-2015 </t>
  </si>
  <si>
    <t>Convenio Nº  024-REP-AJ-2016</t>
  </si>
  <si>
    <t>Rehabilitar varios tramos del canal principal  y construcción de tapas del sistema de riego Airo-Florida</t>
  </si>
  <si>
    <t>Convenio Nº  032-REP-AJ-2016</t>
  </si>
  <si>
    <t>Rehabilitar varios tramos del canal principal y construcción de tapas del sistema de riego Sanambay-Jimbura</t>
  </si>
  <si>
    <t>El convenio se suscribió con el GAD parroquial Jimbura y la Junta de Riego</t>
  </si>
  <si>
    <t>Convenio Nº  031-REP-AJ-2016</t>
  </si>
  <si>
    <t>Rehabilitar varios tramos del canal principal y redes secundarias del sistema de riego La Papaya</t>
  </si>
  <si>
    <t>Falta entregar una parte de materiales existentes en bodega</t>
  </si>
  <si>
    <t>Convenio Nº  034-REP-AJ-2016</t>
  </si>
  <si>
    <t>Falta entregar materiales disponibles en bodega</t>
  </si>
  <si>
    <t>Se trabaja con normalidad en coordinación con la Junta de Riego</t>
  </si>
  <si>
    <t>Falta liquidar convenio</t>
  </si>
  <si>
    <t>Falta liquidar el convenio. El convenio se suscribió con el GAD parroquial San Pedro de Vilcabamba y la Junta de Riego</t>
  </si>
  <si>
    <t>Rehabilitar varios tramos del canal principal del sistema de riego Vilcabamba</t>
  </si>
  <si>
    <t>Estabilizar tramos crítico del canal principal y limpiar el reservorio sistema de riego Indiucho-Chapamarca, parroquia El Tambo</t>
  </si>
  <si>
    <t>Limpieza de derrumbes en plataforma del  sistema de riego Campana Malacatos</t>
  </si>
  <si>
    <t>Limpieza de derrumbes en plataforma del  sistema de riego Quinara</t>
  </si>
  <si>
    <t>Limpieza de derrumbes en plataforma del  sistema de riego Cochas-San Vicente</t>
  </si>
  <si>
    <t>Limpieza de derrumbes en plataforma del  sistema de riego Guápalas</t>
  </si>
  <si>
    <t>Limpieza de derrumbes en plataforma del  sistema de riego Vilcabamba</t>
  </si>
  <si>
    <t>Limpieza de derrumbes en plataforma del  sistema de riego La Era</t>
  </si>
  <si>
    <t>Limpieza de derrumbes en plataforma del  sistema de riego El Tablón de Saraguro</t>
  </si>
  <si>
    <t>Limpieza de derrumbes en plataforma del  sistema de riego Santiago</t>
  </si>
  <si>
    <t>Limpieza de derrumbes en plataforma del  sistema de riego El Ingenio</t>
  </si>
  <si>
    <t>Limpieza de derrumbes en plataforma del  sistema de riego Zapotillo</t>
  </si>
  <si>
    <t>Limpieza de derrumbes en plataforma del  sistema de riego Airo-Florida</t>
  </si>
  <si>
    <t>Limpieza de derrumbes en plataforma del  sistema de riego Chiriyacu-Lucero</t>
  </si>
  <si>
    <t>Mejoramiento del sistemas de riego público La Era del cantón Catamayo</t>
  </si>
  <si>
    <t>Mejoramiento del sistemas de riego público Zapotillo del cantón Zapotillo</t>
  </si>
  <si>
    <t>Mejoramiento del sistemas de riego público Macará del cantón Macará</t>
  </si>
  <si>
    <t>Mejoramiento del sistemas de riego público Cochas - San Vicenta del cantón Paltas</t>
  </si>
  <si>
    <t>Cerrado con Acta de finiquito. El convenio se suscribió con el GAD parroquial Tnte.Maximiliano Rodríguez del cantón Celica</t>
  </si>
  <si>
    <t>Falta entregar a la Junta de Riego los materiales disponibles en bodega. No se inicia ejecución convenio</t>
  </si>
  <si>
    <t xml:space="preserve">Firmado en el 2015 y ejecutado en el 2016. Falta liquidar el convenio. </t>
  </si>
  <si>
    <t xml:space="preserve">Firmado en el 2015 y ejecutado en el 2016. </t>
  </si>
  <si>
    <t>Firmado en el 2015 y en ejecución en el 2016. Falta liquidar el convenio</t>
  </si>
  <si>
    <t xml:space="preserve">Firmado en el 2015 y ejecutado en el 2016. Falta cerrar en el SOCE </t>
  </si>
  <si>
    <t xml:space="preserve">Firmado en el 2015 y ejecutado en el 2016. Falta Acta entrega recepción provisional y cerrar en el SOCE </t>
  </si>
  <si>
    <t>Sbtotal</t>
  </si>
  <si>
    <t>TOTAL</t>
  </si>
  <si>
    <t>Se ejecuta con Adenda el convenio</t>
  </si>
  <si>
    <t>Avance  de obra</t>
  </si>
  <si>
    <t>CONTRATOS Y CONVENIOS EJECUTADOS POR LA GERENCIA DE OPERACIÓN Y MANTENIMIENTO EN EL 2016</t>
  </si>
  <si>
    <t>Mejoramiento de paso de agua, construcción de pozos de revisión y rehabilitar varios tramos del canal principal del sistema de riego El Tablón</t>
  </si>
  <si>
    <t>Angel Collahuazo</t>
  </si>
  <si>
    <t>Fredy Sanchez</t>
  </si>
  <si>
    <t>Convenio interinstitucional Fundochamba</t>
  </si>
  <si>
    <t>Convenio interinstitucional Cochas San Vicente</t>
  </si>
  <si>
    <t>Convenio interinstitucional Colegio 12 de diciembre de Algarrobillo</t>
  </si>
  <si>
    <t>Convenio Nº  012-DPS-2014</t>
  </si>
  <si>
    <t>Convenio Nº  057-REP-AJ-2013</t>
  </si>
  <si>
    <t>Convenio Nº  042-DPS-2014</t>
  </si>
  <si>
    <t>Responsable cierre convenios</t>
  </si>
  <si>
    <t>Falta informe avance y liquidar aporte institucional</t>
  </si>
  <si>
    <t>Falta informe final para  liquidar el convenio</t>
  </si>
  <si>
    <t>Falta instalar bomba de agua para liquidar cobvenio</t>
  </si>
  <si>
    <t>OTRAS ACTIVIDADES PENDIENTES</t>
  </si>
  <si>
    <t>Capacitación en operación y mantenimiento del sistema Macandamine-Mongara</t>
  </si>
  <si>
    <t>Capacitación en operación y mantenimiento del sistema Suquinda-Yamana</t>
  </si>
  <si>
    <t>Elaboración de Plan de Mejoras de la Junta de Riego Zapotillo</t>
  </si>
  <si>
    <t>Elaboración de Plan de Mejoras de la Junta de Riego Aíro-Florida</t>
  </si>
  <si>
    <t>Elaboración de Plan de Mejoras de la Junta de Riego Chiriyacu-Lucero</t>
  </si>
  <si>
    <t>Responsable terminación y cierre convenios y contratos</t>
  </si>
  <si>
    <t>14 convenios</t>
  </si>
  <si>
    <t>12 convenios</t>
  </si>
  <si>
    <t>9 convenios</t>
  </si>
  <si>
    <t>RESPONSABLES PARA LA TERMINACIÓN Y CIERRE DE CONVENIOS Y CONTRATOS  EJECUTADOS POR LA GERENCIA DE OPERACIÓN Y MANTENIMIENTO EN 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</si>
</sst>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BreakPreview" topLeftCell="A28" zoomScaleNormal="100" zoomScaleSheetLayoutView="100" workbookViewId="0">
      <selection activeCell="A39" sqref="A39"/>
    </sheetView>
  </sheetViews>
  <sheetFormatPr baseColWidth="10" defaultRowHeight="15" x14ac:dyDescent="0.25"/>
  <cols>
    <col min="1" max="1" width="38.140625" customWidth="1"/>
    <col min="2" max="2" width="16.42578125" customWidth="1"/>
    <col min="3" max="3" width="12" customWidth="1"/>
    <col min="4" max="4" width="11.42578125" customWidth="1"/>
    <col min="5" max="5" width="12.140625" customWidth="1"/>
    <col min="6" max="6" width="11" customWidth="1"/>
    <col min="7" max="7" width="15.140625" customWidth="1"/>
    <col min="8" max="8" width="40.5703125" customWidth="1"/>
    <col min="9" max="9" width="18.85546875" customWidth="1"/>
  </cols>
  <sheetData>
    <row r="1" spans="1:9" ht="18.75" x14ac:dyDescent="0.3">
      <c r="A1" s="31" t="s">
        <v>105</v>
      </c>
      <c r="B1" s="31"/>
      <c r="C1" s="31"/>
      <c r="D1" s="31"/>
      <c r="E1" s="31"/>
      <c r="F1" s="31"/>
      <c r="G1" s="31"/>
      <c r="H1" s="31"/>
    </row>
    <row r="3" spans="1:9" x14ac:dyDescent="0.25">
      <c r="A3" s="25" t="s">
        <v>11</v>
      </c>
      <c r="B3" s="25" t="s">
        <v>25</v>
      </c>
      <c r="C3" s="24" t="s">
        <v>0</v>
      </c>
      <c r="D3" s="24"/>
      <c r="E3" s="24"/>
      <c r="F3" s="27" t="s">
        <v>104</v>
      </c>
      <c r="G3" s="29" t="s">
        <v>6</v>
      </c>
      <c r="H3" s="25" t="s">
        <v>3</v>
      </c>
      <c r="I3" s="26" t="s">
        <v>115</v>
      </c>
    </row>
    <row r="4" spans="1:9" ht="30" x14ac:dyDescent="0.25">
      <c r="A4" s="25"/>
      <c r="B4" s="25"/>
      <c r="C4" s="1" t="s">
        <v>1</v>
      </c>
      <c r="D4" s="6" t="s">
        <v>2</v>
      </c>
      <c r="E4" s="1" t="s">
        <v>4</v>
      </c>
      <c r="F4" s="28"/>
      <c r="G4" s="30"/>
      <c r="H4" s="25"/>
      <c r="I4" s="26"/>
    </row>
    <row r="5" spans="1:9" ht="30" x14ac:dyDescent="0.25">
      <c r="A5" s="5" t="s">
        <v>12</v>
      </c>
      <c r="B5" s="6" t="s">
        <v>38</v>
      </c>
      <c r="C5" s="4">
        <v>6135.29</v>
      </c>
      <c r="D5" s="4">
        <v>2475</v>
      </c>
      <c r="E5" s="4">
        <f t="shared" ref="E5:E19" si="0">+D5+C5</f>
        <v>8610.2900000000009</v>
      </c>
      <c r="F5" s="8">
        <v>0.7</v>
      </c>
      <c r="G5" s="1" t="s">
        <v>8</v>
      </c>
      <c r="H5" s="3" t="s">
        <v>103</v>
      </c>
      <c r="I5" s="14" t="s">
        <v>7</v>
      </c>
    </row>
    <row r="6" spans="1:9" ht="60" x14ac:dyDescent="0.25">
      <c r="A6" s="5" t="s">
        <v>13</v>
      </c>
      <c r="B6" s="6" t="s">
        <v>39</v>
      </c>
      <c r="C6" s="4">
        <v>3856.83</v>
      </c>
      <c r="D6" s="4">
        <v>179.8</v>
      </c>
      <c r="E6" s="4">
        <f t="shared" si="0"/>
        <v>4036.63</v>
      </c>
      <c r="F6" s="8">
        <v>1</v>
      </c>
      <c r="G6" s="1" t="s">
        <v>9</v>
      </c>
      <c r="H6" s="3" t="s">
        <v>94</v>
      </c>
      <c r="I6" s="14" t="s">
        <v>108</v>
      </c>
    </row>
    <row r="7" spans="1:9" ht="30" x14ac:dyDescent="0.25">
      <c r="A7" s="5" t="s">
        <v>14</v>
      </c>
      <c r="B7" s="6" t="s">
        <v>40</v>
      </c>
      <c r="C7" s="4">
        <v>4140.01</v>
      </c>
      <c r="D7" s="4">
        <v>371</v>
      </c>
      <c r="E7" s="4">
        <f t="shared" si="0"/>
        <v>4511.01</v>
      </c>
      <c r="F7" s="8">
        <v>1</v>
      </c>
      <c r="G7" s="1" t="s">
        <v>15</v>
      </c>
      <c r="H7" s="2" t="s">
        <v>74</v>
      </c>
      <c r="I7" s="14" t="s">
        <v>107</v>
      </c>
    </row>
    <row r="8" spans="1:9" ht="45" x14ac:dyDescent="0.25">
      <c r="A8" s="5" t="s">
        <v>16</v>
      </c>
      <c r="B8" s="6" t="s">
        <v>41</v>
      </c>
      <c r="C8" s="4">
        <v>17234.419999999998</v>
      </c>
      <c r="D8" s="4">
        <v>3105.55</v>
      </c>
      <c r="E8" s="4">
        <f t="shared" si="0"/>
        <v>20339.969999999998</v>
      </c>
      <c r="F8" s="8">
        <v>0.9</v>
      </c>
      <c r="G8" s="1" t="s">
        <v>8</v>
      </c>
      <c r="H8" s="2" t="s">
        <v>5</v>
      </c>
      <c r="I8" s="14" t="s">
        <v>107</v>
      </c>
    </row>
    <row r="9" spans="1:9" ht="45" x14ac:dyDescent="0.25">
      <c r="A9" s="5" t="s">
        <v>17</v>
      </c>
      <c r="B9" s="6" t="s">
        <v>42</v>
      </c>
      <c r="C9" s="4">
        <v>4532.84</v>
      </c>
      <c r="D9" s="4">
        <f>1915.77+1400</f>
        <v>3315.77</v>
      </c>
      <c r="E9" s="4">
        <f t="shared" si="0"/>
        <v>7848.6100000000006</v>
      </c>
      <c r="F9" s="8">
        <v>1</v>
      </c>
      <c r="G9" s="1" t="s">
        <v>15</v>
      </c>
      <c r="H9" s="3" t="s">
        <v>75</v>
      </c>
      <c r="I9" s="14" t="s">
        <v>107</v>
      </c>
    </row>
    <row r="10" spans="1:9" ht="45" x14ac:dyDescent="0.25">
      <c r="A10" s="5" t="s">
        <v>76</v>
      </c>
      <c r="B10" s="6" t="s">
        <v>43</v>
      </c>
      <c r="C10" s="4">
        <v>4462.0600000000004</v>
      </c>
      <c r="D10" s="4">
        <v>6364.75</v>
      </c>
      <c r="E10" s="4">
        <f t="shared" si="0"/>
        <v>10826.810000000001</v>
      </c>
      <c r="F10" s="8">
        <v>0.95</v>
      </c>
      <c r="G10" s="1" t="s">
        <v>15</v>
      </c>
      <c r="H10" s="3" t="s">
        <v>73</v>
      </c>
      <c r="I10" s="14" t="s">
        <v>107</v>
      </c>
    </row>
    <row r="11" spans="1:9" ht="45" x14ac:dyDescent="0.25">
      <c r="A11" s="5" t="s">
        <v>18</v>
      </c>
      <c r="B11" s="6" t="s">
        <v>44</v>
      </c>
      <c r="C11" s="4">
        <v>8018.31</v>
      </c>
      <c r="D11" s="4">
        <v>7300</v>
      </c>
      <c r="E11" s="4">
        <f t="shared" si="0"/>
        <v>15318.310000000001</v>
      </c>
      <c r="F11" s="8">
        <v>0.6</v>
      </c>
      <c r="G11" s="1" t="s">
        <v>8</v>
      </c>
      <c r="H11" s="3" t="s">
        <v>55</v>
      </c>
      <c r="I11" s="14" t="s">
        <v>7</v>
      </c>
    </row>
    <row r="12" spans="1:9" ht="45" x14ac:dyDescent="0.25">
      <c r="A12" s="5" t="s">
        <v>64</v>
      </c>
      <c r="B12" s="6" t="s">
        <v>63</v>
      </c>
      <c r="C12" s="4">
        <v>6744.44</v>
      </c>
      <c r="D12" s="4">
        <v>6553.2</v>
      </c>
      <c r="E12" s="4">
        <f t="shared" si="0"/>
        <v>13297.64</v>
      </c>
      <c r="F12" s="8">
        <v>0.7</v>
      </c>
      <c r="G12" s="1" t="s">
        <v>7</v>
      </c>
      <c r="H12" s="3" t="s">
        <v>73</v>
      </c>
      <c r="I12" s="14" t="s">
        <v>7</v>
      </c>
    </row>
    <row r="13" spans="1:9" ht="45" x14ac:dyDescent="0.25">
      <c r="A13" s="5" t="s">
        <v>19</v>
      </c>
      <c r="B13" s="6" t="s">
        <v>45</v>
      </c>
      <c r="C13" s="4">
        <v>4594.96</v>
      </c>
      <c r="D13" s="4">
        <v>3790</v>
      </c>
      <c r="E13" s="4">
        <f t="shared" si="0"/>
        <v>8384.9599999999991</v>
      </c>
      <c r="F13" s="8">
        <v>0.5</v>
      </c>
      <c r="G13" s="1" t="s">
        <v>8</v>
      </c>
      <c r="H13" s="3" t="s">
        <v>72</v>
      </c>
      <c r="I13" s="14" t="s">
        <v>7</v>
      </c>
    </row>
    <row r="14" spans="1:9" ht="45" x14ac:dyDescent="0.25">
      <c r="A14" s="5" t="s">
        <v>20</v>
      </c>
      <c r="B14" s="6" t="s">
        <v>46</v>
      </c>
      <c r="C14" s="4">
        <v>4529.32</v>
      </c>
      <c r="D14" s="4">
        <v>3749.16</v>
      </c>
      <c r="E14" s="4">
        <f t="shared" si="0"/>
        <v>8278.48</v>
      </c>
      <c r="F14" s="8">
        <v>0.75</v>
      </c>
      <c r="G14" s="1" t="s">
        <v>8</v>
      </c>
      <c r="H14" s="3" t="s">
        <v>72</v>
      </c>
      <c r="I14" s="14" t="s">
        <v>108</v>
      </c>
    </row>
    <row r="15" spans="1:9" ht="60" x14ac:dyDescent="0.25">
      <c r="A15" s="5" t="s">
        <v>77</v>
      </c>
      <c r="B15" s="6" t="s">
        <v>47</v>
      </c>
      <c r="C15" s="4">
        <v>3929.44</v>
      </c>
      <c r="D15" s="4">
        <v>340</v>
      </c>
      <c r="E15" s="4">
        <f t="shared" si="0"/>
        <v>4269.4400000000005</v>
      </c>
      <c r="F15" s="8">
        <v>0</v>
      </c>
      <c r="G15" s="1" t="s">
        <v>8</v>
      </c>
      <c r="H15" s="3" t="s">
        <v>95</v>
      </c>
      <c r="I15" s="14" t="s">
        <v>108</v>
      </c>
    </row>
    <row r="16" spans="1:9" ht="45" x14ac:dyDescent="0.25">
      <c r="A16" s="5" t="s">
        <v>21</v>
      </c>
      <c r="B16" s="6" t="s">
        <v>48</v>
      </c>
      <c r="C16" s="4">
        <v>3327.08</v>
      </c>
      <c r="D16" s="4">
        <v>8118.2</v>
      </c>
      <c r="E16" s="4">
        <f t="shared" si="0"/>
        <v>11445.279999999999</v>
      </c>
      <c r="F16" s="8">
        <v>0.9</v>
      </c>
      <c r="G16" s="1" t="s">
        <v>7</v>
      </c>
      <c r="H16" s="2" t="s">
        <v>5</v>
      </c>
      <c r="I16" s="14" t="s">
        <v>7</v>
      </c>
    </row>
    <row r="17" spans="1:9" ht="30" x14ac:dyDescent="0.25">
      <c r="A17" s="5" t="s">
        <v>22</v>
      </c>
      <c r="B17" s="6" t="s">
        <v>49</v>
      </c>
      <c r="C17" s="4">
        <v>10975.43</v>
      </c>
      <c r="D17" s="4">
        <v>3228.8</v>
      </c>
      <c r="E17" s="4">
        <f t="shared" si="0"/>
        <v>14204.23</v>
      </c>
      <c r="F17" s="8">
        <v>0.03</v>
      </c>
      <c r="G17" s="1" t="s">
        <v>15</v>
      </c>
      <c r="H17" s="3" t="s">
        <v>72</v>
      </c>
      <c r="I17" s="14" t="s">
        <v>107</v>
      </c>
    </row>
    <row r="18" spans="1:9" ht="45" x14ac:dyDescent="0.25">
      <c r="A18" s="5" t="s">
        <v>69</v>
      </c>
      <c r="B18" s="6" t="s">
        <v>68</v>
      </c>
      <c r="C18" s="4">
        <v>11718.69</v>
      </c>
      <c r="D18" s="4">
        <v>11987.7</v>
      </c>
      <c r="E18" s="4">
        <f t="shared" si="0"/>
        <v>23706.39</v>
      </c>
      <c r="F18" s="8">
        <v>0.6</v>
      </c>
      <c r="G18" s="1" t="s">
        <v>7</v>
      </c>
      <c r="H18" s="3" t="s">
        <v>70</v>
      </c>
      <c r="I18" s="14" t="s">
        <v>7</v>
      </c>
    </row>
    <row r="19" spans="1:9" ht="45" x14ac:dyDescent="0.25">
      <c r="A19" s="5" t="s">
        <v>66</v>
      </c>
      <c r="B19" s="6" t="s">
        <v>65</v>
      </c>
      <c r="C19" s="4">
        <v>5405.07</v>
      </c>
      <c r="D19" s="4">
        <f>5434.5+1000.24</f>
        <v>6434.74</v>
      </c>
      <c r="E19" s="4">
        <f t="shared" si="0"/>
        <v>11839.81</v>
      </c>
      <c r="F19" s="8">
        <v>0.5</v>
      </c>
      <c r="G19" s="1" t="s">
        <v>7</v>
      </c>
      <c r="H19" s="3" t="s">
        <v>67</v>
      </c>
      <c r="I19" s="14" t="s">
        <v>7</v>
      </c>
    </row>
    <row r="20" spans="1:9" ht="60" x14ac:dyDescent="0.25">
      <c r="A20" s="5" t="s">
        <v>106</v>
      </c>
      <c r="B20" s="6" t="s">
        <v>71</v>
      </c>
      <c r="C20" s="4">
        <v>5473.57</v>
      </c>
      <c r="D20" s="4">
        <v>7636.7</v>
      </c>
      <c r="E20" s="4">
        <f>+D20+C20</f>
        <v>13110.27</v>
      </c>
      <c r="F20" s="8">
        <v>0.2</v>
      </c>
      <c r="G20" s="1" t="s">
        <v>7</v>
      </c>
      <c r="H20" s="3" t="s">
        <v>70</v>
      </c>
      <c r="I20" s="14" t="s">
        <v>7</v>
      </c>
    </row>
    <row r="21" spans="1:9" ht="30" x14ac:dyDescent="0.25">
      <c r="A21" s="16" t="s">
        <v>109</v>
      </c>
      <c r="B21" s="6" t="s">
        <v>114</v>
      </c>
      <c r="C21" s="4">
        <f>829263.97-238501.61-340129.35-25980-15000</f>
        <v>209653.01</v>
      </c>
      <c r="D21" s="4">
        <f>238501.61+340129.35+25980+15000</f>
        <v>619610.96</v>
      </c>
      <c r="E21" s="4">
        <f>+D21+C21</f>
        <v>829263.97</v>
      </c>
      <c r="F21" s="8">
        <v>0.9</v>
      </c>
      <c r="G21" s="14" t="s">
        <v>15</v>
      </c>
      <c r="H21" s="3" t="s">
        <v>116</v>
      </c>
      <c r="I21" s="14" t="s">
        <v>7</v>
      </c>
    </row>
    <row r="22" spans="1:9" ht="30" x14ac:dyDescent="0.25">
      <c r="A22" s="16" t="s">
        <v>110</v>
      </c>
      <c r="B22" s="6" t="s">
        <v>112</v>
      </c>
      <c r="C22" s="4">
        <v>103431</v>
      </c>
      <c r="D22" s="4">
        <v>635910</v>
      </c>
      <c r="E22" s="4">
        <f>+D22+C22</f>
        <v>739341</v>
      </c>
      <c r="F22" s="8">
        <v>1</v>
      </c>
      <c r="G22" s="14" t="s">
        <v>7</v>
      </c>
      <c r="H22" s="2" t="s">
        <v>117</v>
      </c>
      <c r="I22" s="14" t="s">
        <v>7</v>
      </c>
    </row>
    <row r="23" spans="1:9" ht="30" x14ac:dyDescent="0.25">
      <c r="A23" s="16" t="s">
        <v>111</v>
      </c>
      <c r="B23" s="6" t="s">
        <v>113</v>
      </c>
      <c r="C23" s="4">
        <v>33294.519999999997</v>
      </c>
      <c r="D23" s="4">
        <v>9595.94</v>
      </c>
      <c r="E23" s="4">
        <f>+D23+C23</f>
        <v>42890.46</v>
      </c>
      <c r="F23" s="8">
        <v>0.9</v>
      </c>
      <c r="G23" s="14" t="s">
        <v>7</v>
      </c>
      <c r="H23" s="3" t="s">
        <v>118</v>
      </c>
      <c r="I23" s="14" t="s">
        <v>108</v>
      </c>
    </row>
    <row r="24" spans="1:9" x14ac:dyDescent="0.25">
      <c r="A24" s="20" t="s">
        <v>101</v>
      </c>
      <c r="B24" s="21"/>
      <c r="C24" s="13">
        <f>SUM(C5:C20)</f>
        <v>105077.76000000001</v>
      </c>
      <c r="D24" s="13">
        <f t="shared" ref="D24:E24" si="1">SUM(D5:D20)</f>
        <v>74950.37000000001</v>
      </c>
      <c r="E24" s="13">
        <f t="shared" si="1"/>
        <v>180028.12999999998</v>
      </c>
      <c r="F24" s="8"/>
      <c r="G24" s="7"/>
      <c r="H24" s="3"/>
      <c r="I24" s="14"/>
    </row>
    <row r="25" spans="1:9" ht="48.75" customHeight="1" x14ac:dyDescent="0.25">
      <c r="A25" s="5" t="s">
        <v>78</v>
      </c>
      <c r="B25" s="6" t="s">
        <v>26</v>
      </c>
      <c r="C25" s="4">
        <f>5364+214.96</f>
        <v>5578.96</v>
      </c>
      <c r="D25" s="4">
        <v>900</v>
      </c>
      <c r="E25" s="4">
        <f t="shared" ref="E25:E31" si="2">+D25+C25</f>
        <v>6478.96</v>
      </c>
      <c r="F25" s="8">
        <v>1</v>
      </c>
      <c r="G25" s="1" t="s">
        <v>15</v>
      </c>
      <c r="H25" s="5" t="s">
        <v>96</v>
      </c>
      <c r="I25" s="14" t="s">
        <v>108</v>
      </c>
    </row>
    <row r="26" spans="1:9" ht="30" x14ac:dyDescent="0.25">
      <c r="A26" s="5" t="s">
        <v>79</v>
      </c>
      <c r="B26" s="6" t="s">
        <v>27</v>
      </c>
      <c r="C26" s="4">
        <f>1522.8+214.96</f>
        <v>1737.76</v>
      </c>
      <c r="D26" s="4">
        <v>570</v>
      </c>
      <c r="E26" s="4">
        <f t="shared" si="2"/>
        <v>2307.7600000000002</v>
      </c>
      <c r="F26" s="8">
        <v>1</v>
      </c>
      <c r="G26" s="1" t="s">
        <v>15</v>
      </c>
      <c r="H26" s="3" t="s">
        <v>97</v>
      </c>
      <c r="I26" s="14" t="s">
        <v>108</v>
      </c>
    </row>
    <row r="27" spans="1:9" ht="33.75" customHeight="1" x14ac:dyDescent="0.25">
      <c r="A27" s="5" t="s">
        <v>80</v>
      </c>
      <c r="B27" s="6" t="s">
        <v>28</v>
      </c>
      <c r="C27" s="4">
        <v>1737.76</v>
      </c>
      <c r="D27" s="4">
        <v>570</v>
      </c>
      <c r="E27" s="4">
        <f t="shared" si="2"/>
        <v>2307.7600000000002</v>
      </c>
      <c r="F27" s="8">
        <v>1</v>
      </c>
      <c r="G27" s="10" t="s">
        <v>7</v>
      </c>
      <c r="H27" s="3" t="s">
        <v>61</v>
      </c>
      <c r="I27" s="14" t="s">
        <v>7</v>
      </c>
    </row>
    <row r="28" spans="1:9" ht="32.25" customHeight="1" x14ac:dyDescent="0.25">
      <c r="A28" s="5" t="s">
        <v>81</v>
      </c>
      <c r="B28" s="6" t="s">
        <v>29</v>
      </c>
      <c r="C28" s="4">
        <f>2192.4+214.96</f>
        <v>2407.36</v>
      </c>
      <c r="D28" s="4">
        <v>570</v>
      </c>
      <c r="E28" s="4">
        <f t="shared" si="2"/>
        <v>2977.36</v>
      </c>
      <c r="F28" s="8">
        <v>0.7</v>
      </c>
      <c r="G28" s="1" t="s">
        <v>9</v>
      </c>
      <c r="H28" s="3" t="s">
        <v>98</v>
      </c>
      <c r="I28" s="14" t="s">
        <v>108</v>
      </c>
    </row>
    <row r="29" spans="1:9" ht="30" x14ac:dyDescent="0.25">
      <c r="A29" s="5" t="s">
        <v>82</v>
      </c>
      <c r="B29" s="6" t="s">
        <v>30</v>
      </c>
      <c r="C29" s="4">
        <v>1737.76</v>
      </c>
      <c r="D29" s="4">
        <v>570</v>
      </c>
      <c r="E29" s="4">
        <f t="shared" si="2"/>
        <v>2307.7600000000002</v>
      </c>
      <c r="F29" s="8">
        <v>1</v>
      </c>
      <c r="G29" s="1" t="s">
        <v>15</v>
      </c>
      <c r="H29" s="3" t="s">
        <v>61</v>
      </c>
      <c r="I29" s="14" t="s">
        <v>108</v>
      </c>
    </row>
    <row r="30" spans="1:9" ht="30" x14ac:dyDescent="0.25">
      <c r="A30" s="5" t="s">
        <v>83</v>
      </c>
      <c r="B30" s="6" t="s">
        <v>31</v>
      </c>
      <c r="C30" s="4">
        <v>1737.76</v>
      </c>
      <c r="D30" s="4">
        <v>570</v>
      </c>
      <c r="E30" s="4">
        <f t="shared" si="2"/>
        <v>2307.7600000000002</v>
      </c>
      <c r="F30" s="8">
        <v>1</v>
      </c>
      <c r="G30" s="1" t="s">
        <v>15</v>
      </c>
      <c r="H30" s="3" t="s">
        <v>61</v>
      </c>
      <c r="I30" s="14" t="s">
        <v>108</v>
      </c>
    </row>
    <row r="31" spans="1:9" ht="34.5" customHeight="1" x14ac:dyDescent="0.25">
      <c r="A31" s="5" t="s">
        <v>84</v>
      </c>
      <c r="B31" s="6" t="s">
        <v>32</v>
      </c>
      <c r="C31" s="4">
        <v>1737.76</v>
      </c>
      <c r="D31" s="4">
        <v>570</v>
      </c>
      <c r="E31" s="4">
        <f t="shared" si="2"/>
        <v>2307.7600000000002</v>
      </c>
      <c r="F31" s="8">
        <v>1</v>
      </c>
      <c r="G31" s="10" t="s">
        <v>7</v>
      </c>
      <c r="H31" s="3" t="s">
        <v>61</v>
      </c>
      <c r="I31" s="14" t="s">
        <v>7</v>
      </c>
    </row>
    <row r="32" spans="1:9" ht="45" customHeight="1" x14ac:dyDescent="0.25">
      <c r="A32" s="5" t="s">
        <v>85</v>
      </c>
      <c r="B32" s="6" t="s">
        <v>33</v>
      </c>
      <c r="C32" s="4">
        <v>4129.96</v>
      </c>
      <c r="D32" s="4">
        <v>750</v>
      </c>
      <c r="E32" s="4">
        <f>+D32+C32</f>
        <v>4879.96</v>
      </c>
      <c r="F32" s="8">
        <v>1</v>
      </c>
      <c r="G32" s="1" t="s">
        <v>8</v>
      </c>
      <c r="H32" s="3" t="s">
        <v>10</v>
      </c>
      <c r="I32" s="14" t="s">
        <v>108</v>
      </c>
    </row>
    <row r="33" spans="1:9" ht="30" x14ac:dyDescent="0.25">
      <c r="A33" s="5" t="s">
        <v>86</v>
      </c>
      <c r="B33" s="6" t="s">
        <v>34</v>
      </c>
      <c r="C33" s="4">
        <v>1834.36</v>
      </c>
      <c r="D33" s="4">
        <v>570</v>
      </c>
      <c r="E33" s="4">
        <f t="shared" ref="E33:E35" si="3">+D33+C33</f>
        <v>2404.3599999999997</v>
      </c>
      <c r="F33" s="8">
        <v>1</v>
      </c>
      <c r="G33" s="10" t="s">
        <v>7</v>
      </c>
      <c r="H33" s="3" t="s">
        <v>61</v>
      </c>
      <c r="I33" s="14" t="s">
        <v>7</v>
      </c>
    </row>
    <row r="34" spans="1:9" ht="30" x14ac:dyDescent="0.25">
      <c r="A34" s="5" t="s">
        <v>87</v>
      </c>
      <c r="B34" s="6" t="s">
        <v>35</v>
      </c>
      <c r="C34" s="4">
        <v>6131.38</v>
      </c>
      <c r="D34" s="4">
        <v>900</v>
      </c>
      <c r="E34" s="4">
        <f t="shared" si="3"/>
        <v>7031.38</v>
      </c>
      <c r="F34" s="8">
        <v>0.7</v>
      </c>
      <c r="G34" s="1" t="s">
        <v>9</v>
      </c>
      <c r="H34" s="3" t="s">
        <v>98</v>
      </c>
      <c r="I34" s="14" t="s">
        <v>108</v>
      </c>
    </row>
    <row r="35" spans="1:9" ht="30" x14ac:dyDescent="0.25">
      <c r="A35" s="5" t="s">
        <v>88</v>
      </c>
      <c r="B35" s="6" t="s">
        <v>36</v>
      </c>
      <c r="C35" s="4">
        <v>1737.76</v>
      </c>
      <c r="D35" s="4">
        <v>570</v>
      </c>
      <c r="E35" s="4">
        <f t="shared" si="3"/>
        <v>2307.7600000000002</v>
      </c>
      <c r="F35" s="8">
        <v>1</v>
      </c>
      <c r="G35" s="10" t="s">
        <v>7</v>
      </c>
      <c r="H35" s="3" t="s">
        <v>61</v>
      </c>
      <c r="I35" s="14" t="s">
        <v>7</v>
      </c>
    </row>
    <row r="36" spans="1:9" ht="30" x14ac:dyDescent="0.25">
      <c r="A36" s="5" t="s">
        <v>89</v>
      </c>
      <c r="B36" s="6" t="s">
        <v>37</v>
      </c>
      <c r="C36" s="4">
        <v>3029.96</v>
      </c>
      <c r="D36" s="4">
        <v>750</v>
      </c>
      <c r="E36" s="4">
        <f>+D36+C36</f>
        <v>3779.96</v>
      </c>
      <c r="F36" s="8">
        <v>1</v>
      </c>
      <c r="G36" s="1" t="s">
        <v>8</v>
      </c>
      <c r="H36" s="3" t="s">
        <v>61</v>
      </c>
      <c r="I36" s="14" t="s">
        <v>108</v>
      </c>
    </row>
    <row r="37" spans="1:9" x14ac:dyDescent="0.25">
      <c r="A37" s="20" t="s">
        <v>101</v>
      </c>
      <c r="B37" s="21"/>
      <c r="C37" s="13">
        <f>SUM(C25:C36)</f>
        <v>33538.54</v>
      </c>
      <c r="D37" s="13">
        <f t="shared" ref="D37:E37" si="4">SUM(D25:D36)</f>
        <v>7860</v>
      </c>
      <c r="E37" s="13">
        <f t="shared" si="4"/>
        <v>41398.54</v>
      </c>
      <c r="F37" s="8"/>
      <c r="G37" s="1"/>
      <c r="H37" s="3"/>
      <c r="I37" s="14"/>
    </row>
    <row r="38" spans="1:9" ht="75" x14ac:dyDescent="0.25">
      <c r="A38" s="5" t="s">
        <v>51</v>
      </c>
      <c r="B38" s="6" t="s">
        <v>52</v>
      </c>
      <c r="C38" s="4">
        <v>130169.99</v>
      </c>
      <c r="D38" s="4"/>
      <c r="E38" s="4">
        <f t="shared" ref="E38:E43" si="5">+D38+C38</f>
        <v>130169.99</v>
      </c>
      <c r="F38" s="8">
        <v>1</v>
      </c>
      <c r="G38" s="1" t="s">
        <v>8</v>
      </c>
      <c r="H38" s="3" t="s">
        <v>54</v>
      </c>
      <c r="I38" s="14" t="s">
        <v>107</v>
      </c>
    </row>
    <row r="39" spans="1:9" ht="60" x14ac:dyDescent="0.25">
      <c r="A39" s="5" t="s">
        <v>24</v>
      </c>
      <c r="B39" s="6" t="s">
        <v>53</v>
      </c>
      <c r="C39" s="4">
        <v>104450.06</v>
      </c>
      <c r="D39" s="4"/>
      <c r="E39" s="4">
        <f t="shared" si="5"/>
        <v>104450.06</v>
      </c>
      <c r="F39" s="8">
        <v>1</v>
      </c>
      <c r="G39" s="11" t="s">
        <v>7</v>
      </c>
      <c r="H39" s="3" t="s">
        <v>60</v>
      </c>
      <c r="I39" s="14" t="s">
        <v>7</v>
      </c>
    </row>
    <row r="40" spans="1:9" ht="45" x14ac:dyDescent="0.25">
      <c r="A40" s="5" t="s">
        <v>90</v>
      </c>
      <c r="B40" s="6" t="s">
        <v>56</v>
      </c>
      <c r="C40" s="4">
        <v>6512.11</v>
      </c>
      <c r="D40" s="4"/>
      <c r="E40" s="4">
        <f>+D40+C40</f>
        <v>6512.11</v>
      </c>
      <c r="F40" s="8">
        <v>1</v>
      </c>
      <c r="G40" s="1" t="s">
        <v>15</v>
      </c>
      <c r="H40" s="3" t="s">
        <v>57</v>
      </c>
      <c r="I40" s="14" t="s">
        <v>107</v>
      </c>
    </row>
    <row r="41" spans="1:9" ht="30" x14ac:dyDescent="0.25">
      <c r="A41" s="5" t="s">
        <v>91</v>
      </c>
      <c r="B41" s="6" t="s">
        <v>58</v>
      </c>
      <c r="C41" s="4">
        <v>42105.94</v>
      </c>
      <c r="D41" s="4"/>
      <c r="E41" s="4">
        <f t="shared" si="5"/>
        <v>42105.94</v>
      </c>
      <c r="F41" s="8">
        <v>1</v>
      </c>
      <c r="G41" s="1" t="s">
        <v>9</v>
      </c>
      <c r="H41" s="3" t="s">
        <v>99</v>
      </c>
      <c r="I41" s="14" t="s">
        <v>108</v>
      </c>
    </row>
    <row r="42" spans="1:9" ht="30" x14ac:dyDescent="0.25">
      <c r="A42" s="5" t="s">
        <v>92</v>
      </c>
      <c r="B42" s="6" t="s">
        <v>59</v>
      </c>
      <c r="C42" s="4">
        <v>15237.39</v>
      </c>
      <c r="D42" s="4"/>
      <c r="E42" s="4">
        <f t="shared" si="5"/>
        <v>15237.39</v>
      </c>
      <c r="F42" s="8">
        <v>1</v>
      </c>
      <c r="G42" s="1" t="s">
        <v>9</v>
      </c>
      <c r="H42" s="3" t="s">
        <v>99</v>
      </c>
      <c r="I42" s="14" t="s">
        <v>108</v>
      </c>
    </row>
    <row r="43" spans="1:9" ht="45" x14ac:dyDescent="0.25">
      <c r="A43" s="5" t="s">
        <v>93</v>
      </c>
      <c r="B43" s="6" t="s">
        <v>62</v>
      </c>
      <c r="C43" s="4">
        <f>44093.2*1.12</f>
        <v>49384.383999999998</v>
      </c>
      <c r="D43" s="4"/>
      <c r="E43" s="4">
        <f t="shared" si="5"/>
        <v>49384.383999999998</v>
      </c>
      <c r="F43" s="8">
        <v>1</v>
      </c>
      <c r="G43" s="11" t="s">
        <v>7</v>
      </c>
      <c r="H43" s="3" t="s">
        <v>100</v>
      </c>
      <c r="I43" s="14" t="s">
        <v>7</v>
      </c>
    </row>
    <row r="44" spans="1:9" ht="60" x14ac:dyDescent="0.25">
      <c r="A44" s="5" t="s">
        <v>23</v>
      </c>
      <c r="B44" s="6" t="s">
        <v>50</v>
      </c>
      <c r="C44" s="4">
        <v>119607.73</v>
      </c>
      <c r="D44" s="4"/>
      <c r="E44" s="4">
        <f>+D44+C44</f>
        <v>119607.73</v>
      </c>
      <c r="F44" s="8">
        <v>1</v>
      </c>
      <c r="G44" s="1" t="s">
        <v>15</v>
      </c>
      <c r="H44" s="3" t="s">
        <v>99</v>
      </c>
      <c r="I44" s="14" t="s">
        <v>107</v>
      </c>
    </row>
    <row r="45" spans="1:9" x14ac:dyDescent="0.25">
      <c r="A45" s="20" t="s">
        <v>101</v>
      </c>
      <c r="B45" s="21"/>
      <c r="C45" s="13">
        <f>SUM(C38:C44)</f>
        <v>467467.60399999999</v>
      </c>
      <c r="D45" s="13"/>
      <c r="E45" s="13">
        <f>SUM(E38:E44)</f>
        <v>467467.60399999999</v>
      </c>
      <c r="F45" s="9"/>
      <c r="G45" s="9"/>
      <c r="H45" s="9"/>
      <c r="I45" s="9"/>
    </row>
    <row r="46" spans="1:9" x14ac:dyDescent="0.25">
      <c r="A46" s="22" t="s">
        <v>102</v>
      </c>
      <c r="B46" s="23"/>
      <c r="C46" s="12">
        <f>+C45+C37+C24</f>
        <v>606083.90399999998</v>
      </c>
      <c r="D46" s="12">
        <f t="shared" ref="D46:E46" si="6">+D45+D37+D24</f>
        <v>82810.37000000001</v>
      </c>
      <c r="E46" s="12">
        <f t="shared" si="6"/>
        <v>688894.27399999998</v>
      </c>
      <c r="F46" s="9"/>
      <c r="G46" s="9"/>
      <c r="H46" s="9"/>
    </row>
    <row r="49" spans="1:2" x14ac:dyDescent="0.25">
      <c r="A49" t="s">
        <v>7</v>
      </c>
      <c r="B49" t="s">
        <v>126</v>
      </c>
    </row>
    <row r="50" spans="1:2" x14ac:dyDescent="0.25">
      <c r="A50" t="s">
        <v>108</v>
      </c>
      <c r="B50" t="s">
        <v>127</v>
      </c>
    </row>
    <row r="51" spans="1:2" x14ac:dyDescent="0.25">
      <c r="A51" t="s">
        <v>107</v>
      </c>
      <c r="B51" t="s">
        <v>128</v>
      </c>
    </row>
  </sheetData>
  <mergeCells count="12">
    <mergeCell ref="I3:I4"/>
    <mergeCell ref="F3:F4"/>
    <mergeCell ref="H3:H4"/>
    <mergeCell ref="G3:G4"/>
    <mergeCell ref="A1:H1"/>
    <mergeCell ref="A24:B24"/>
    <mergeCell ref="A37:B37"/>
    <mergeCell ref="A45:B45"/>
    <mergeCell ref="A46:B46"/>
    <mergeCell ref="C3:E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view="pageBreakPreview" topLeftCell="A11" zoomScaleNormal="100" zoomScaleSheetLayoutView="100" workbookViewId="0">
      <selection sqref="A1:E40"/>
    </sheetView>
  </sheetViews>
  <sheetFormatPr baseColWidth="10" defaultRowHeight="15" x14ac:dyDescent="0.25"/>
  <cols>
    <col min="1" max="1" width="38.140625" customWidth="1"/>
    <col min="2" max="2" width="16.42578125" customWidth="1"/>
    <col min="3" max="3" width="11" customWidth="1"/>
    <col min="4" max="4" width="17.5703125" customWidth="1"/>
    <col min="5" max="5" width="20.5703125" customWidth="1"/>
  </cols>
  <sheetData>
    <row r="1" spans="1:5" ht="41.25" customHeight="1" x14ac:dyDescent="0.25">
      <c r="A1" s="32" t="s">
        <v>129</v>
      </c>
      <c r="B1" s="32"/>
      <c r="C1" s="32"/>
      <c r="D1" s="32"/>
      <c r="E1" s="32"/>
    </row>
    <row r="2" spans="1:5" ht="54" customHeight="1" x14ac:dyDescent="0.25">
      <c r="A2" s="19" t="s">
        <v>11</v>
      </c>
      <c r="B2" s="19" t="s">
        <v>25</v>
      </c>
      <c r="C2" s="19" t="s">
        <v>104</v>
      </c>
      <c r="D2" s="19" t="s">
        <v>6</v>
      </c>
      <c r="E2" s="19" t="s">
        <v>125</v>
      </c>
    </row>
    <row r="3" spans="1:5" ht="30" x14ac:dyDescent="0.25">
      <c r="A3" s="5" t="s">
        <v>12</v>
      </c>
      <c r="B3" s="18" t="s">
        <v>38</v>
      </c>
      <c r="C3" s="8">
        <v>0.7</v>
      </c>
      <c r="D3" s="15" t="s">
        <v>8</v>
      </c>
      <c r="E3" s="15" t="s">
        <v>7</v>
      </c>
    </row>
    <row r="4" spans="1:5" ht="30" x14ac:dyDescent="0.25">
      <c r="A4" s="5" t="s">
        <v>13</v>
      </c>
      <c r="B4" s="18" t="s">
        <v>39</v>
      </c>
      <c r="C4" s="8">
        <v>1</v>
      </c>
      <c r="D4" s="15" t="s">
        <v>9</v>
      </c>
      <c r="E4" s="15" t="s">
        <v>108</v>
      </c>
    </row>
    <row r="5" spans="1:5" ht="30" x14ac:dyDescent="0.25">
      <c r="A5" s="5" t="s">
        <v>14</v>
      </c>
      <c r="B5" s="18" t="s">
        <v>40</v>
      </c>
      <c r="C5" s="8">
        <v>1</v>
      </c>
      <c r="D5" s="15" t="s">
        <v>15</v>
      </c>
      <c r="E5" s="15" t="s">
        <v>107</v>
      </c>
    </row>
    <row r="6" spans="1:5" ht="45" x14ac:dyDescent="0.25">
      <c r="A6" s="5" t="s">
        <v>16</v>
      </c>
      <c r="B6" s="18" t="s">
        <v>41</v>
      </c>
      <c r="C6" s="8">
        <v>0.9</v>
      </c>
      <c r="D6" s="15" t="s">
        <v>8</v>
      </c>
      <c r="E6" s="15" t="s">
        <v>107</v>
      </c>
    </row>
    <row r="7" spans="1:5" ht="45" x14ac:dyDescent="0.25">
      <c r="A7" s="5" t="s">
        <v>17</v>
      </c>
      <c r="B7" s="18" t="s">
        <v>42</v>
      </c>
      <c r="C7" s="8">
        <v>1</v>
      </c>
      <c r="D7" s="15" t="s">
        <v>15</v>
      </c>
      <c r="E7" s="15" t="s">
        <v>107</v>
      </c>
    </row>
    <row r="8" spans="1:5" ht="45" x14ac:dyDescent="0.25">
      <c r="A8" s="5" t="s">
        <v>76</v>
      </c>
      <c r="B8" s="18" t="s">
        <v>43</v>
      </c>
      <c r="C8" s="8">
        <v>0.5</v>
      </c>
      <c r="D8" s="15" t="s">
        <v>15</v>
      </c>
      <c r="E8" s="15" t="s">
        <v>107</v>
      </c>
    </row>
    <row r="9" spans="1:5" ht="45" x14ac:dyDescent="0.25">
      <c r="A9" s="5" t="s">
        <v>18</v>
      </c>
      <c r="B9" s="18" t="s">
        <v>44</v>
      </c>
      <c r="C9" s="8">
        <v>0.6</v>
      </c>
      <c r="D9" s="15" t="s">
        <v>8</v>
      </c>
      <c r="E9" s="15" t="s">
        <v>7</v>
      </c>
    </row>
    <row r="10" spans="1:5" ht="45" x14ac:dyDescent="0.25">
      <c r="A10" s="5" t="s">
        <v>64</v>
      </c>
      <c r="B10" s="18" t="s">
        <v>63</v>
      </c>
      <c r="C10" s="8">
        <v>0.7</v>
      </c>
      <c r="D10" s="15" t="s">
        <v>7</v>
      </c>
      <c r="E10" s="15" t="s">
        <v>7</v>
      </c>
    </row>
    <row r="11" spans="1:5" ht="45" x14ac:dyDescent="0.25">
      <c r="A11" s="5" t="s">
        <v>19</v>
      </c>
      <c r="B11" s="18" t="s">
        <v>45</v>
      </c>
      <c r="C11" s="8">
        <v>0.5</v>
      </c>
      <c r="D11" s="15" t="s">
        <v>8</v>
      </c>
      <c r="E11" s="15" t="s">
        <v>7</v>
      </c>
    </row>
    <row r="12" spans="1:5" ht="45" x14ac:dyDescent="0.25">
      <c r="A12" s="5" t="s">
        <v>20</v>
      </c>
      <c r="B12" s="18" t="s">
        <v>46</v>
      </c>
      <c r="C12" s="8">
        <v>0.75</v>
      </c>
      <c r="D12" s="15" t="s">
        <v>8</v>
      </c>
      <c r="E12" s="15" t="s">
        <v>108</v>
      </c>
    </row>
    <row r="13" spans="1:5" ht="60" x14ac:dyDescent="0.25">
      <c r="A13" s="5" t="s">
        <v>77</v>
      </c>
      <c r="B13" s="18" t="s">
        <v>47</v>
      </c>
      <c r="C13" s="8">
        <v>0</v>
      </c>
      <c r="D13" s="15" t="s">
        <v>8</v>
      </c>
      <c r="E13" s="15" t="s">
        <v>107</v>
      </c>
    </row>
    <row r="14" spans="1:5" ht="45" x14ac:dyDescent="0.25">
      <c r="A14" s="5" t="s">
        <v>21</v>
      </c>
      <c r="B14" s="18" t="s">
        <v>48</v>
      </c>
      <c r="C14" s="8">
        <v>0.9</v>
      </c>
      <c r="D14" s="15" t="s">
        <v>7</v>
      </c>
      <c r="E14" s="15" t="s">
        <v>7</v>
      </c>
    </row>
    <row r="15" spans="1:5" ht="30" x14ac:dyDescent="0.25">
      <c r="A15" s="5" t="s">
        <v>22</v>
      </c>
      <c r="B15" s="18" t="s">
        <v>49</v>
      </c>
      <c r="C15" s="8">
        <v>0.03</v>
      </c>
      <c r="D15" s="15" t="s">
        <v>15</v>
      </c>
      <c r="E15" s="15" t="s">
        <v>107</v>
      </c>
    </row>
    <row r="16" spans="1:5" ht="45" x14ac:dyDescent="0.25">
      <c r="A16" s="5" t="s">
        <v>69</v>
      </c>
      <c r="B16" s="18" t="s">
        <v>68</v>
      </c>
      <c r="C16" s="8">
        <v>0.6</v>
      </c>
      <c r="D16" s="15" t="s">
        <v>7</v>
      </c>
      <c r="E16" s="15" t="s">
        <v>7</v>
      </c>
    </row>
    <row r="17" spans="1:5" ht="45" x14ac:dyDescent="0.25">
      <c r="A17" s="5" t="s">
        <v>66</v>
      </c>
      <c r="B17" s="18" t="s">
        <v>65</v>
      </c>
      <c r="C17" s="8">
        <v>0.5</v>
      </c>
      <c r="D17" s="15" t="s">
        <v>7</v>
      </c>
      <c r="E17" s="15" t="s">
        <v>7</v>
      </c>
    </row>
    <row r="18" spans="1:5" ht="60" x14ac:dyDescent="0.25">
      <c r="A18" s="5" t="s">
        <v>106</v>
      </c>
      <c r="B18" s="18" t="s">
        <v>71</v>
      </c>
      <c r="C18" s="8">
        <v>0.2</v>
      </c>
      <c r="D18" s="15" t="s">
        <v>7</v>
      </c>
      <c r="E18" s="15" t="s">
        <v>7</v>
      </c>
    </row>
    <row r="19" spans="1:5" ht="30" x14ac:dyDescent="0.25">
      <c r="A19" s="16" t="s">
        <v>109</v>
      </c>
      <c r="B19" s="18" t="s">
        <v>114</v>
      </c>
      <c r="C19" s="8">
        <v>0.9</v>
      </c>
      <c r="D19" s="15" t="s">
        <v>15</v>
      </c>
      <c r="E19" s="15" t="s">
        <v>7</v>
      </c>
    </row>
    <row r="20" spans="1:5" ht="30" x14ac:dyDescent="0.25">
      <c r="A20" s="16" t="s">
        <v>110</v>
      </c>
      <c r="B20" s="18" t="s">
        <v>112</v>
      </c>
      <c r="C20" s="8">
        <v>1</v>
      </c>
      <c r="D20" s="15" t="s">
        <v>7</v>
      </c>
      <c r="E20" s="15" t="s">
        <v>7</v>
      </c>
    </row>
    <row r="21" spans="1:5" ht="30" x14ac:dyDescent="0.25">
      <c r="A21" s="16" t="s">
        <v>111</v>
      </c>
      <c r="B21" s="18" t="s">
        <v>113</v>
      </c>
      <c r="C21" s="8">
        <v>0.9</v>
      </c>
      <c r="D21" s="15" t="s">
        <v>7</v>
      </c>
      <c r="E21" s="15" t="s">
        <v>108</v>
      </c>
    </row>
    <row r="22" spans="1:5" ht="48.75" customHeight="1" x14ac:dyDescent="0.25">
      <c r="A22" s="5" t="s">
        <v>78</v>
      </c>
      <c r="B22" s="18" t="s">
        <v>26</v>
      </c>
      <c r="C22" s="8">
        <v>1</v>
      </c>
      <c r="D22" s="15" t="s">
        <v>15</v>
      </c>
      <c r="E22" s="15" t="s">
        <v>108</v>
      </c>
    </row>
    <row r="23" spans="1:5" ht="30" x14ac:dyDescent="0.25">
      <c r="A23" s="5" t="s">
        <v>79</v>
      </c>
      <c r="B23" s="18" t="s">
        <v>27</v>
      </c>
      <c r="C23" s="8">
        <v>1</v>
      </c>
      <c r="D23" s="15" t="s">
        <v>15</v>
      </c>
      <c r="E23" s="15" t="s">
        <v>108</v>
      </c>
    </row>
    <row r="24" spans="1:5" ht="33.75" customHeight="1" x14ac:dyDescent="0.25">
      <c r="A24" s="5" t="s">
        <v>80</v>
      </c>
      <c r="B24" s="18" t="s">
        <v>28</v>
      </c>
      <c r="C24" s="8">
        <v>1</v>
      </c>
      <c r="D24" s="10" t="s">
        <v>7</v>
      </c>
      <c r="E24" s="15" t="s">
        <v>7</v>
      </c>
    </row>
    <row r="25" spans="1:5" ht="32.25" customHeight="1" x14ac:dyDescent="0.25">
      <c r="A25" s="5" t="s">
        <v>81</v>
      </c>
      <c r="B25" s="18" t="s">
        <v>29</v>
      </c>
      <c r="C25" s="8">
        <v>0.7</v>
      </c>
      <c r="D25" s="15" t="s">
        <v>9</v>
      </c>
      <c r="E25" s="15" t="s">
        <v>108</v>
      </c>
    </row>
    <row r="26" spans="1:5" ht="30" x14ac:dyDescent="0.25">
      <c r="A26" s="5" t="s">
        <v>82</v>
      </c>
      <c r="B26" s="18" t="s">
        <v>30</v>
      </c>
      <c r="C26" s="8">
        <v>1</v>
      </c>
      <c r="D26" s="15" t="s">
        <v>15</v>
      </c>
      <c r="E26" s="15" t="s">
        <v>108</v>
      </c>
    </row>
    <row r="27" spans="1:5" ht="30" x14ac:dyDescent="0.25">
      <c r="A27" s="5" t="s">
        <v>83</v>
      </c>
      <c r="B27" s="18" t="s">
        <v>31</v>
      </c>
      <c r="C27" s="8">
        <v>1</v>
      </c>
      <c r="D27" s="15" t="s">
        <v>15</v>
      </c>
      <c r="E27" s="15" t="s">
        <v>108</v>
      </c>
    </row>
    <row r="28" spans="1:5" ht="34.5" customHeight="1" x14ac:dyDescent="0.25">
      <c r="A28" s="5" t="s">
        <v>84</v>
      </c>
      <c r="B28" s="18" t="s">
        <v>32</v>
      </c>
      <c r="C28" s="8">
        <v>1</v>
      </c>
      <c r="D28" s="10" t="s">
        <v>7</v>
      </c>
      <c r="E28" s="15" t="s">
        <v>7</v>
      </c>
    </row>
    <row r="29" spans="1:5" ht="45" customHeight="1" x14ac:dyDescent="0.25">
      <c r="A29" s="5" t="s">
        <v>85</v>
      </c>
      <c r="B29" s="18" t="s">
        <v>33</v>
      </c>
      <c r="C29" s="8">
        <v>1</v>
      </c>
      <c r="D29" s="15" t="s">
        <v>8</v>
      </c>
      <c r="E29" s="15" t="s">
        <v>108</v>
      </c>
    </row>
    <row r="30" spans="1:5" ht="30" x14ac:dyDescent="0.25">
      <c r="A30" s="5" t="s">
        <v>86</v>
      </c>
      <c r="B30" s="18" t="s">
        <v>34</v>
      </c>
      <c r="C30" s="8">
        <v>1</v>
      </c>
      <c r="D30" s="10" t="s">
        <v>7</v>
      </c>
      <c r="E30" s="15" t="s">
        <v>7</v>
      </c>
    </row>
    <row r="31" spans="1:5" ht="30" x14ac:dyDescent="0.25">
      <c r="A31" s="5" t="s">
        <v>87</v>
      </c>
      <c r="B31" s="18" t="s">
        <v>35</v>
      </c>
      <c r="C31" s="8">
        <v>0.7</v>
      </c>
      <c r="D31" s="15" t="s">
        <v>9</v>
      </c>
      <c r="E31" s="15" t="s">
        <v>108</v>
      </c>
    </row>
    <row r="32" spans="1:5" ht="30" x14ac:dyDescent="0.25">
      <c r="A32" s="5" t="s">
        <v>88</v>
      </c>
      <c r="B32" s="18" t="s">
        <v>36</v>
      </c>
      <c r="C32" s="8">
        <v>1</v>
      </c>
      <c r="D32" s="10" t="s">
        <v>7</v>
      </c>
      <c r="E32" s="15" t="s">
        <v>7</v>
      </c>
    </row>
    <row r="33" spans="1:5" ht="30" x14ac:dyDescent="0.25">
      <c r="A33" s="5" t="s">
        <v>89</v>
      </c>
      <c r="B33" s="18" t="s">
        <v>37</v>
      </c>
      <c r="C33" s="8">
        <v>1</v>
      </c>
      <c r="D33" s="15" t="s">
        <v>8</v>
      </c>
      <c r="E33" s="15" t="s">
        <v>108</v>
      </c>
    </row>
    <row r="34" spans="1:5" ht="75" x14ac:dyDescent="0.25">
      <c r="A34" s="5" t="s">
        <v>51</v>
      </c>
      <c r="B34" s="18" t="s">
        <v>52</v>
      </c>
      <c r="C34" s="8">
        <v>1</v>
      </c>
      <c r="D34" s="15" t="s">
        <v>8</v>
      </c>
      <c r="E34" s="15" t="s">
        <v>107</v>
      </c>
    </row>
    <row r="35" spans="1:5" ht="60" x14ac:dyDescent="0.25">
      <c r="A35" s="5" t="s">
        <v>24</v>
      </c>
      <c r="B35" s="18" t="s">
        <v>53</v>
      </c>
      <c r="C35" s="8">
        <v>1</v>
      </c>
      <c r="D35" s="11" t="s">
        <v>7</v>
      </c>
      <c r="E35" s="15" t="s">
        <v>7</v>
      </c>
    </row>
    <row r="36" spans="1:5" ht="30" x14ac:dyDescent="0.25">
      <c r="A36" s="5" t="s">
        <v>90</v>
      </c>
      <c r="B36" s="18" t="s">
        <v>56</v>
      </c>
      <c r="C36" s="8">
        <v>1</v>
      </c>
      <c r="D36" s="15" t="s">
        <v>15</v>
      </c>
      <c r="E36" s="15" t="s">
        <v>107</v>
      </c>
    </row>
    <row r="37" spans="1:5" ht="30" x14ac:dyDescent="0.25">
      <c r="A37" s="5" t="s">
        <v>91</v>
      </c>
      <c r="B37" s="18" t="s">
        <v>58</v>
      </c>
      <c r="C37" s="8">
        <v>1</v>
      </c>
      <c r="D37" s="15" t="s">
        <v>9</v>
      </c>
      <c r="E37" s="15" t="s">
        <v>108</v>
      </c>
    </row>
    <row r="38" spans="1:5" ht="30" x14ac:dyDescent="0.25">
      <c r="A38" s="5" t="s">
        <v>92</v>
      </c>
      <c r="B38" s="18" t="s">
        <v>59</v>
      </c>
      <c r="C38" s="8">
        <v>1</v>
      </c>
      <c r="D38" s="15" t="s">
        <v>9</v>
      </c>
      <c r="E38" s="15" t="s">
        <v>108</v>
      </c>
    </row>
    <row r="39" spans="1:5" ht="45" x14ac:dyDescent="0.25">
      <c r="A39" s="5" t="s">
        <v>93</v>
      </c>
      <c r="B39" s="18" t="s">
        <v>62</v>
      </c>
      <c r="C39" s="8">
        <v>1</v>
      </c>
      <c r="D39" s="11" t="s">
        <v>7</v>
      </c>
      <c r="E39" s="15" t="s">
        <v>7</v>
      </c>
    </row>
    <row r="40" spans="1:5" ht="60" x14ac:dyDescent="0.25">
      <c r="A40" s="5" t="s">
        <v>23</v>
      </c>
      <c r="B40" s="18" t="s">
        <v>50</v>
      </c>
      <c r="C40" s="8">
        <v>1</v>
      </c>
      <c r="D40" s="15" t="s">
        <v>15</v>
      </c>
      <c r="E40" s="15" t="s">
        <v>107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9"/>
  <sheetViews>
    <sheetView workbookViewId="0">
      <selection activeCell="A9" sqref="A9"/>
    </sheetView>
  </sheetViews>
  <sheetFormatPr baseColWidth="10" defaultRowHeight="15" x14ac:dyDescent="0.25"/>
  <cols>
    <col min="1" max="1" width="55.28515625" customWidth="1"/>
    <col min="2" max="2" width="20.85546875" customWidth="1"/>
    <col min="3" max="3" width="36.140625" customWidth="1"/>
  </cols>
  <sheetData>
    <row r="4" spans="1:1" x14ac:dyDescent="0.25">
      <c r="A4" t="s">
        <v>119</v>
      </c>
    </row>
    <row r="5" spans="1:1" ht="25.5" customHeight="1" x14ac:dyDescent="0.25">
      <c r="A5" s="17" t="s">
        <v>120</v>
      </c>
    </row>
    <row r="6" spans="1:1" ht="27" customHeight="1" x14ac:dyDescent="0.25">
      <c r="A6" s="17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</sheetData>
  <pageMargins left="1.299212598425197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Convenios y contratos</vt:lpstr>
      <vt:lpstr>Convenios y contratos (2)</vt:lpstr>
      <vt:lpstr>Hoja2</vt:lpstr>
      <vt:lpstr>Hoja3</vt:lpstr>
      <vt:lpstr>'Convenios y contratos'!Títulos_a_imprimir</vt:lpstr>
      <vt:lpstr>'Convenios y contratos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Flor</cp:lastModifiedBy>
  <cp:lastPrinted>2016-09-05T23:02:38Z</cp:lastPrinted>
  <dcterms:created xsi:type="dcterms:W3CDTF">2016-08-18T21:55:28Z</dcterms:created>
  <dcterms:modified xsi:type="dcterms:W3CDTF">2016-09-07T14:45:29Z</dcterms:modified>
</cp:coreProperties>
</file>